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filterPrivacy="1" defaultThemeVersion="166925"/>
  <bookViews>
    <workbookView xWindow="65416" yWindow="65416" windowWidth="29040" windowHeight="15840" activeTab="1"/>
  </bookViews>
  <sheets>
    <sheet name="Příloha č. 7 - Harm. činností" sheetId="4" r:id="rId1"/>
    <sheet name="Příloha č. 8 - Rozpočet 22-23" sheetId="1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<sst xmlns="http://schemas.openxmlformats.org/spreadsheetml/2006/main" count="200" uniqueCount="108">
  <si>
    <t>Kč/hod</t>
  </si>
  <si>
    <t>Kč/den</t>
  </si>
  <si>
    <t>celkem člověkodní</t>
  </si>
  <si>
    <t xml:space="preserve">příprava vstupů </t>
  </si>
  <si>
    <t>počet jednotek</t>
  </si>
  <si>
    <t>sazba Manager</t>
  </si>
  <si>
    <t>sazba Expert</t>
  </si>
  <si>
    <t>V</t>
  </si>
  <si>
    <t>VI</t>
  </si>
  <si>
    <t>VII</t>
  </si>
  <si>
    <t>VIII</t>
  </si>
  <si>
    <t>IX</t>
  </si>
  <si>
    <t>X</t>
  </si>
  <si>
    <t>XI</t>
  </si>
  <si>
    <t>XII</t>
  </si>
  <si>
    <t>počet pracovních dní na jednotku</t>
  </si>
  <si>
    <t>služební cesta</t>
  </si>
  <si>
    <t>celkem za práce bez DPH</t>
  </si>
  <si>
    <t>požadavky na data / komunikace</t>
  </si>
  <si>
    <t>bez DPH</t>
  </si>
  <si>
    <t>výstupy  analýzy</t>
  </si>
  <si>
    <t>výstupy a analýzy</t>
  </si>
  <si>
    <t>Současný stav</t>
  </si>
  <si>
    <t>Švihov</t>
  </si>
  <si>
    <t>zpracování dat, včetně analýzy a doplnění (definice OP - klimatická data, hydrologická data, vodohospodářská data)</t>
  </si>
  <si>
    <t>zpracování dat o nádrži (DTM, objekty, manipulační řády, časové řady teploty vody, vektory rychlosti větru, časové řady polohy hladiny)</t>
  </si>
  <si>
    <t xml:space="preserve">testování vazeb a případná úprava  schematizace </t>
  </si>
  <si>
    <t xml:space="preserve">příprava dat a integrace dat  ( OP WQ ze zdojů na přítocích) </t>
  </si>
  <si>
    <t xml:space="preserve">definice parametrů WQ v nádržích a přezdržích </t>
  </si>
  <si>
    <t xml:space="preserve">sestavení modelu WQ pro vybrané parametry simulací </t>
  </si>
  <si>
    <t xml:space="preserve">kalibrace WQ modelu v integraci s HD modelem  </t>
  </si>
  <si>
    <t xml:space="preserve">verifikace  WQ modelu v integraci s HD modelem </t>
  </si>
  <si>
    <t xml:space="preserve">výstupy, sestavy a analýza výsledků na  historických časových řadách a pořízených simulací </t>
  </si>
  <si>
    <t>Celková cena za plnění smlouvy (bez DPH)</t>
  </si>
  <si>
    <t>Cena bez DPH</t>
  </si>
  <si>
    <t>Celkem z projekt</t>
  </si>
  <si>
    <t>specifikace dat jejich kontrola a konverze /komunikace</t>
  </si>
  <si>
    <t xml:space="preserve">OJT - seznámení objednatele s přípravou a sestavením modelu </t>
  </si>
  <si>
    <r>
      <rPr>
        <sz val="11"/>
        <color theme="1"/>
        <rFont val="Arial"/>
        <family val="2"/>
      </rPr>
      <t>sestaverní spřáhla modelových  nástrojů MIKE SHE/Ecolab</t>
    </r>
    <r>
      <rPr>
        <b/>
        <sz val="11"/>
        <color theme="1"/>
        <rFont val="Arial"/>
        <family val="2"/>
      </rPr>
      <t xml:space="preserve"> </t>
    </r>
  </si>
  <si>
    <t>příprava datových vrstev pro WQ simulace -</t>
  </si>
  <si>
    <t>kalibrace a verifikace modelu</t>
  </si>
  <si>
    <t xml:space="preserve">změny OP </t>
  </si>
  <si>
    <t xml:space="preserve">příprava datových vstupů pro WQ simulace </t>
  </si>
  <si>
    <t>WQ simulace na povodi  - příprava simulace povrchové složce, podzemní pohyb znečištění , nasycená a nenasycená zóna</t>
  </si>
  <si>
    <t xml:space="preserve">kalibrace a verifikace </t>
  </si>
  <si>
    <t>příprava systému simulačního systému na auto OP a systém hotstartů</t>
  </si>
  <si>
    <t xml:space="preserve">zpráva a předání dat </t>
  </si>
  <si>
    <t>Celkem</t>
  </si>
  <si>
    <t>celkem za etapu</t>
  </si>
  <si>
    <t xml:space="preserve">WQ simulace na vybrtaných exp. povodí - příprava simulace povrchové složky, podzemní pohyb znečištění, nasycena nenasycená zóna, </t>
  </si>
  <si>
    <t xml:space="preserve">Sestavení a kalibrace Advection/Dispersion modelu WQ na vybraných vodních tocích v povodí Želivky </t>
  </si>
  <si>
    <t>1. Vytvoření setupu Mike 3 FM</t>
  </si>
  <si>
    <t xml:space="preserve">2. WQ simulace na nádrži AD/příp ECOLAB </t>
  </si>
  <si>
    <t>sestavení HD 3D modelu nádrže , 8 přítoků do nádrže se všemi významnými hydraulickými objekty , s případně dalšími významnými singularitami se souhlasem uživatele</t>
  </si>
  <si>
    <t xml:space="preserve">spolupráce na měřících kampaních na chybějící data  1-3 epizody  a jejich schematizace a vložení do modelového nástroje </t>
  </si>
  <si>
    <t>splupráce na převodu dodatečných dat do modelových nástrojů a jejich doplnění a  vložení do modelových nástrojů</t>
  </si>
  <si>
    <t xml:space="preserve">Kalibrace HD modelu  na nádrži na vybraných časových řadách - epizodách </t>
  </si>
  <si>
    <t xml:space="preserve">Verifikace HD modelu na nádrži na vybraných časových řadách - epizodách </t>
  </si>
  <si>
    <t xml:space="preserve">validace (na vybraný profil uživatelem) na základě  časové řady proměnných  - vybrané epizody </t>
  </si>
  <si>
    <t xml:space="preserve">Simulace na sestaveném simulačním nástroji pro celkem 3 vybrané scénáře (3 HD scénáře z historických časových řad - příprava na operační řízení) – parametry scénáře dle vybrané epizody stanoví uživatel ve spolupráci s Povodím Vltavy s.p.  </t>
  </si>
  <si>
    <t xml:space="preserve">Simulace -případná adaptační nebo technická opatření - 2 varianty opatření  pro    varianty okrajových podmínek) tedy 2 vybrané simulace pro zvolené scénáře manipulace a zatížení, které navrhne uživatel společně s povodím Vltavy s.p. </t>
  </si>
  <si>
    <t xml:space="preserve">Výstupy, analýza výsledků v  proměnných rychlosti, průtoků, hladin/hloubek, teploty v prostoru nádrže v závislosti na čase </t>
  </si>
  <si>
    <t>seznámení uživatele formou semináře  s přípravou a sestavením modelu a s výstupy pro realizované analýzy a včetně analýzy výsledků a doporučení pro doplnění dat, bude-li to vhodné</t>
  </si>
  <si>
    <t xml:space="preserve">seznámení uživatele s přípravou a sestavením modelu pro definované scénáře a s výsledky požadované analýzy a navržení doplnění dat pro zpřesnění  modelového systému, bude-li to relevantní </t>
  </si>
  <si>
    <t xml:space="preserve">simulace -případná adaptační nebo technická opatření - 2 varianty opatření  pro  2  varianty okrajových podmínek) tedy 4 vybrané simulace pro zvolené scénáře manipulace a zatížení, které navrhne uživatel společně s povodím Vltavy s.p. </t>
  </si>
  <si>
    <t>Data a obecné analýzy  (základní vymezení povodí, simulační období, příprava dat)</t>
  </si>
  <si>
    <t>zpracování dat od PVL a dalších dodavatelů – především dat látkového zatížení z bodových zdrojů znečištění a případná data z plošných zdrojů a data z měřících kampaní</t>
  </si>
  <si>
    <t>sestavení koncepčního modelu MIKE BASIN pro analýzu  základní  bilance znečištění na celém povodí dle vodní útvarů ‚(VÚ) z existujících dat a bilančních profilů</t>
  </si>
  <si>
    <t>předání postupů a znalostí a požadovaných analýz uživateli</t>
  </si>
  <si>
    <t>mnohonásobná simulace pro 2 vybrané adaptační varianty se změnami OP koncepčního modelu</t>
  </si>
  <si>
    <t>kalibrace a verifikace WQ Mike Basin na povodí Želivky – koncepční simulační nástroj</t>
  </si>
  <si>
    <t xml:space="preserve">simulace současného stavu a analýza potřeb měření pro WQ simulace </t>
  </si>
  <si>
    <t xml:space="preserve">sestavení zadání  pro spřažený model - adaptační opatření na vybraných povodích , které určí uživatel (1-2 povodí o celkové velikosti do 500 km2) </t>
  </si>
  <si>
    <t>simulace komplexním modelem 2x varianty pro vybraná max. dvě povodí tedy max 4 simulace</t>
  </si>
  <si>
    <t xml:space="preserve">výstupy sestava předání výsledků uživateli s  analýzou výsledků a doporučením pro rutinní provoz </t>
  </si>
  <si>
    <t xml:space="preserve">realizace  5 vybraných typizovaných scénářů uživatelem pro krátkodobou předpověď </t>
  </si>
  <si>
    <t xml:space="preserve">simulace s modelovým systémem nebo jeho segmenty dle pokynu objednatele modelem  5 variant – délku a časového období a sestavu okrajových podmínek stanoví po dohodě s poskytovatelem uživatel a to na základě společné diskuse s Povodím Vltavy s.p.  </t>
  </si>
  <si>
    <t xml:space="preserve">seznámení uživatele s přípravou a sestavením simulačního nástroje na HPC pro definované scénáře a s výsledky požadované analýzy a případné návrhy na optimalizaci uživatele </t>
  </si>
  <si>
    <t>II</t>
  </si>
  <si>
    <t>I</t>
  </si>
  <si>
    <t>III</t>
  </si>
  <si>
    <t xml:space="preserve">IV </t>
  </si>
  <si>
    <t>2. etapa</t>
  </si>
  <si>
    <t>1. etapa</t>
  </si>
  <si>
    <t xml:space="preserve">Příloha č. 8 - Rozpočet  </t>
  </si>
  <si>
    <t>Příloha č. 7 - Harmonogram činností</t>
  </si>
  <si>
    <t>Cena vytvoření bilančního simulačního nástroje z modelového systému  MIKE (Mike3, MIKE SHE/HYDRO/WQ, MIKE BASIN/HYDRO/WQ), Simulace včetně kvalitařských parametrů pohyb živin v ploše povodí , tocích a nádrži.</t>
  </si>
  <si>
    <t>Za předpokladu, že jsou veškerá potřebná data k dispozici - zajistí ÚVGZ AV ČR, v. v. i.</t>
  </si>
  <si>
    <t>1. Vytvoření setupu Mike 3 FM HD</t>
  </si>
  <si>
    <t>3. MIKE SHE ECOLAB WQ</t>
  </si>
  <si>
    <t>4. MIKE BASIN WQ</t>
  </si>
  <si>
    <t xml:space="preserve">5.  Simulace na scénářích HD a WQ všech spřažených modelů </t>
  </si>
  <si>
    <t xml:space="preserve">6.  Příprava  provozu modelu pro krátkodobou předpověď </t>
  </si>
  <si>
    <t xml:space="preserve">7.  Testovací simulace na HPC  </t>
  </si>
  <si>
    <t>ROK 2022 1. etapa</t>
  </si>
  <si>
    <t>Rok 2023 2. etapa</t>
  </si>
  <si>
    <t>Zpráva a převod výsledků uživateli</t>
  </si>
  <si>
    <t>odhad parametrů ECOLAB pro vybraná experimentální povodí uživatelem pro přenos z nebodových zdrojů v ploše do vodních toků</t>
  </si>
  <si>
    <t>simulace komplexním modelem 5 variant ((připravené scénáře uživatelem) adaptační a mitigační opatření)</t>
  </si>
  <si>
    <t>sestavení MIKE SHE/Ecolab pro vybraná povodí (dle zadání uživatele)</t>
  </si>
  <si>
    <t>odhad parametru ECOLAB  pro vybraná experimentální povodí uživatelem pro přenos z nebodových zdrojů v ploše do vodních toků</t>
  </si>
  <si>
    <t xml:space="preserve">výstupy, analýzy výsledků </t>
  </si>
  <si>
    <t>s DPH</t>
  </si>
  <si>
    <t xml:space="preserve">Simulace -případná adaptační nebo technická opatření - 2 varianty opatření  pro  2  varianty okrajových podmínek) tedy 4 vybrané simulace pro zvolené scénáře manipulace a zatížení, které navrhne uživatel společně s povodím Vltavy s.p. </t>
  </si>
  <si>
    <t>přípava algoritmů pro simulace modelovým systémem pro krátkodobé předpovědi na M3 modelu</t>
  </si>
  <si>
    <t xml:space="preserve">přípava algoritmů pro simulace modelovým systémem pro krátkodobé předpovědi </t>
  </si>
  <si>
    <t xml:space="preserve">realizace  4 vybraných typizovaných scénářů uživatelem pro krátkodobou předpověď </t>
  </si>
  <si>
    <t xml:space="preserve">6.  Příprava  provozu modelu HD nádrže pro krátkodobou předpověď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</si>
</sst>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rgb="FF00B0F0"/>
      <name val="Arial"/>
      <family val="2"/>
    </font>
    <font>
      <b/>
      <sz val="11"/>
      <color rgb="FF0070C0"/>
      <name val="Arial"/>
      <family val="2"/>
    </font>
    <font>
      <sz val="10.5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/>
    <xf numFmtId="164" fontId="4" fillId="2" borderId="0" xfId="0" applyNumberFormat="1" applyFont="1" applyFill="1"/>
    <xf numFmtId="0" fontId="4" fillId="3" borderId="0" xfId="0" applyFont="1" applyFill="1"/>
    <xf numFmtId="164" fontId="4" fillId="4" borderId="0" xfId="0" applyNumberFormat="1" applyFont="1" applyFill="1"/>
    <xf numFmtId="164" fontId="4" fillId="5" borderId="0" xfId="0" applyNumberFormat="1" applyFont="1" applyFill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5" fillId="0" borderId="5" xfId="0" applyNumberFormat="1" applyFont="1" applyFill="1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/>
    <xf numFmtId="0" fontId="4" fillId="0" borderId="0" xfId="0" applyFont="1" applyAlignment="1">
      <alignment wrapText="1"/>
    </xf>
    <xf numFmtId="0" fontId="5" fillId="6" borderId="3" xfId="0" applyFont="1" applyFill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9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4" fontId="6" fillId="0" borderId="0" xfId="0" applyNumberFormat="1" applyFont="1" applyFill="1" applyBorder="1" applyAlignment="1">
      <alignment horizontal="center"/>
    </xf>
    <xf numFmtId="0" fontId="4" fillId="0" borderId="10" xfId="0" applyFont="1" applyBorder="1"/>
    <xf numFmtId="0" fontId="7" fillId="0" borderId="0" xfId="0" applyFont="1"/>
    <xf numFmtId="0" fontId="3" fillId="0" borderId="0" xfId="0" applyFont="1"/>
    <xf numFmtId="0" fontId="4" fillId="0" borderId="10" xfId="0" applyFont="1" applyBorder="1" applyAlignment="1">
      <alignment vertical="top" wrapText="1"/>
    </xf>
    <xf numFmtId="164" fontId="5" fillId="0" borderId="14" xfId="0" applyNumberFormat="1" applyFont="1" applyFill="1" applyBorder="1"/>
    <xf numFmtId="164" fontId="5" fillId="0" borderId="0" xfId="0" applyNumberFormat="1" applyFont="1" applyFill="1" applyBorder="1"/>
    <xf numFmtId="164" fontId="4" fillId="0" borderId="10" xfId="0" applyNumberFormat="1" applyFont="1" applyBorder="1"/>
    <xf numFmtId="164" fontId="6" fillId="6" borderId="10" xfId="0" applyNumberFormat="1" applyFont="1" applyFill="1" applyBorder="1"/>
    <xf numFmtId="164" fontId="6" fillId="0" borderId="10" xfId="0" applyNumberFormat="1" applyFont="1" applyBorder="1"/>
    <xf numFmtId="164" fontId="5" fillId="0" borderId="10" xfId="0" applyNumberFormat="1" applyFont="1" applyBorder="1"/>
    <xf numFmtId="0" fontId="4" fillId="0" borderId="15" xfId="0" applyFont="1" applyBorder="1" applyAlignment="1">
      <alignment horizontal="center"/>
    </xf>
    <xf numFmtId="164" fontId="5" fillId="4" borderId="10" xfId="0" applyNumberFormat="1" applyFont="1" applyFill="1" applyBorder="1"/>
    <xf numFmtId="164" fontId="6" fillId="4" borderId="10" xfId="0" applyNumberFormat="1" applyFont="1" applyFill="1" applyBorder="1"/>
    <xf numFmtId="164" fontId="5" fillId="7" borderId="10" xfId="0" applyNumberFormat="1" applyFont="1" applyFill="1" applyBorder="1"/>
    <xf numFmtId="164" fontId="5" fillId="8" borderId="10" xfId="0" applyNumberFormat="1" applyFont="1" applyFill="1" applyBorder="1"/>
    <xf numFmtId="164" fontId="5" fillId="0" borderId="10" xfId="0" applyNumberFormat="1" applyFont="1" applyFill="1" applyBorder="1"/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7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164" fontId="4" fillId="4" borderId="10" xfId="0" applyNumberFormat="1" applyFont="1" applyFill="1" applyBorder="1"/>
    <xf numFmtId="164" fontId="4" fillId="7" borderId="10" xfId="0" applyNumberFormat="1" applyFont="1" applyFill="1" applyBorder="1"/>
    <xf numFmtId="164" fontId="6" fillId="7" borderId="10" xfId="0" applyNumberFormat="1" applyFont="1" applyFill="1" applyBorder="1"/>
    <xf numFmtId="164" fontId="4" fillId="7" borderId="10" xfId="0" applyNumberFormat="1" applyFont="1" applyFill="1" applyBorder="1" applyAlignment="1">
      <alignment horizontal="center"/>
    </xf>
    <xf numFmtId="164" fontId="8" fillId="6" borderId="10" xfId="0" applyNumberFormat="1" applyFont="1" applyFill="1" applyBorder="1"/>
    <xf numFmtId="0" fontId="4" fillId="9" borderId="0" xfId="0" applyFont="1" applyFill="1" applyAlignment="1">
      <alignment horizontal="center"/>
    </xf>
    <xf numFmtId="164" fontId="0" fillId="10" borderId="0" xfId="0" applyNumberFormat="1" applyFill="1"/>
    <xf numFmtId="164" fontId="5" fillId="9" borderId="0" xfId="0" applyNumberFormat="1" applyFont="1" applyFill="1"/>
    <xf numFmtId="164" fontId="5" fillId="10" borderId="0" xfId="0" applyNumberFormat="1" applyFont="1" applyFill="1"/>
    <xf numFmtId="164" fontId="5" fillId="9" borderId="10" xfId="0" applyNumberFormat="1" applyFont="1" applyFill="1" applyBorder="1"/>
    <xf numFmtId="164" fontId="6" fillId="9" borderId="10" xfId="0" applyNumberFormat="1" applyFont="1" applyFill="1" applyBorder="1"/>
    <xf numFmtId="164" fontId="0" fillId="9" borderId="0" xfId="0" applyNumberFormat="1" applyFill="1"/>
    <xf numFmtId="164" fontId="4" fillId="9" borderId="10" xfId="0" applyNumberFormat="1" applyFont="1" applyFill="1" applyBorder="1"/>
    <xf numFmtId="164" fontId="5" fillId="10" borderId="10" xfId="0" applyNumberFormat="1" applyFont="1" applyFill="1" applyBorder="1"/>
    <xf numFmtId="164" fontId="6" fillId="10" borderId="10" xfId="0" applyNumberFormat="1" applyFont="1" applyFill="1" applyBorder="1"/>
    <xf numFmtId="164" fontId="4" fillId="10" borderId="10" xfId="0" applyNumberFormat="1" applyFont="1" applyFill="1" applyBorder="1"/>
    <xf numFmtId="164" fontId="4" fillId="11" borderId="0" xfId="0" applyNumberFormat="1" applyFont="1" applyFill="1"/>
    <xf numFmtId="164" fontId="4" fillId="6" borderId="0" xfId="0" applyNumberFormat="1" applyFont="1" applyFill="1"/>
    <xf numFmtId="0" fontId="4" fillId="6" borderId="8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5" fillId="12" borderId="17" xfId="0" applyFont="1" applyFill="1" applyBorder="1" applyAlignment="1">
      <alignment wrapText="1"/>
    </xf>
    <xf numFmtId="0" fontId="4" fillId="12" borderId="16" xfId="0" applyFont="1" applyFill="1" applyBorder="1" applyAlignment="1">
      <alignment vertical="top" wrapText="1"/>
    </xf>
    <xf numFmtId="164" fontId="9" fillId="12" borderId="10" xfId="0" applyNumberFormat="1" applyFont="1" applyFill="1" applyBorder="1"/>
    <xf numFmtId="164" fontId="4" fillId="4" borderId="10" xfId="0" applyNumberFormat="1" applyFont="1" applyFill="1" applyBorder="1" applyAlignment="1">
      <alignment horizontal="center"/>
    </xf>
    <xf numFmtId="164" fontId="6" fillId="8" borderId="10" xfId="0" applyNumberFormat="1" applyFont="1" applyFill="1" applyBorder="1"/>
    <xf numFmtId="164" fontId="4" fillId="8" borderId="10" xfId="0" applyNumberFormat="1" applyFont="1" applyFill="1" applyBorder="1"/>
    <xf numFmtId="164" fontId="4" fillId="8" borderId="10" xfId="0" applyNumberFormat="1" applyFont="1" applyFill="1" applyBorder="1" applyAlignment="1">
      <alignment horizontal="center"/>
    </xf>
    <xf numFmtId="164" fontId="6" fillId="6" borderId="16" xfId="0" applyNumberFormat="1" applyFont="1" applyFill="1" applyBorder="1"/>
    <xf numFmtId="0" fontId="0" fillId="0" borderId="10" xfId="0" applyBorder="1"/>
    <xf numFmtId="164" fontId="6" fillId="9" borderId="18" xfId="0" applyNumberFormat="1" applyFont="1" applyFill="1" applyBorder="1"/>
    <xf numFmtId="164" fontId="0" fillId="9" borderId="10" xfId="0" applyNumberFormat="1" applyFill="1" applyBorder="1"/>
    <xf numFmtId="0" fontId="10" fillId="0" borderId="0" xfId="0" applyFont="1"/>
    <xf numFmtId="0" fontId="10" fillId="0" borderId="0" xfId="0" applyFont="1" applyAlignment="1">
      <alignment wrapText="1"/>
    </xf>
    <xf numFmtId="164" fontId="5" fillId="9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horizontal="center"/>
    </xf>
    <xf numFmtId="165" fontId="5" fillId="4" borderId="10" xfId="0" applyNumberFormat="1" applyFont="1" applyFill="1" applyBorder="1"/>
    <xf numFmtId="165" fontId="5" fillId="4" borderId="10" xfId="0" applyNumberFormat="1" applyFont="1" applyFill="1" applyBorder="1" applyAlignment="1">
      <alignment horizontal="center"/>
    </xf>
    <xf numFmtId="165" fontId="6" fillId="6" borderId="10" xfId="0" applyNumberFormat="1" applyFont="1" applyFill="1" applyBorder="1"/>
    <xf numFmtId="165" fontId="6" fillId="0" borderId="10" xfId="0" applyNumberFormat="1" applyFont="1" applyBorder="1"/>
    <xf numFmtId="165" fontId="5" fillId="0" borderId="10" xfId="0" applyNumberFormat="1" applyFont="1" applyBorder="1"/>
    <xf numFmtId="165" fontId="5" fillId="12" borderId="10" xfId="0" applyNumberFormat="1" applyFont="1" applyFill="1" applyBorder="1"/>
    <xf numFmtId="165" fontId="2" fillId="0" borderId="0" xfId="0" applyNumberFormat="1" applyFont="1" applyAlignment="1">
      <alignment horizontal="center"/>
    </xf>
    <xf numFmtId="165" fontId="5" fillId="4" borderId="19" xfId="0" applyNumberFormat="1" applyFont="1" applyFill="1" applyBorder="1" applyAlignment="1">
      <alignment horizontal="center"/>
    </xf>
    <xf numFmtId="165" fontId="5" fillId="13" borderId="10" xfId="0" applyNumberFormat="1" applyFont="1" applyFill="1" applyBorder="1" applyAlignment="1">
      <alignment horizontal="center"/>
    </xf>
    <xf numFmtId="165" fontId="2" fillId="13" borderId="0" xfId="0" applyNumberFormat="1" applyFont="1" applyFill="1" applyAlignment="1">
      <alignment horizontal="center"/>
    </xf>
    <xf numFmtId="165" fontId="5" fillId="13" borderId="8" xfId="0" applyNumberFormat="1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165" fontId="5" fillId="8" borderId="20" xfId="0" applyNumberFormat="1" applyFont="1" applyFill="1" applyBorder="1" applyAlignment="1">
      <alignment horizontal="center"/>
    </xf>
    <xf numFmtId="165" fontId="5" fillId="6" borderId="10" xfId="0" applyNumberFormat="1" applyFont="1" applyFill="1" applyBorder="1"/>
    <xf numFmtId="165" fontId="5" fillId="6" borderId="8" xfId="0" applyNumberFormat="1" applyFont="1" applyFill="1" applyBorder="1" applyAlignment="1">
      <alignment horizontal="center"/>
    </xf>
    <xf numFmtId="165" fontId="6" fillId="9" borderId="10" xfId="0" applyNumberFormat="1" applyFont="1" applyFill="1" applyBorder="1"/>
    <xf numFmtId="165" fontId="5" fillId="8" borderId="21" xfId="0" applyNumberFormat="1" applyFont="1" applyFill="1" applyBorder="1" applyAlignment="1">
      <alignment horizontal="center"/>
    </xf>
    <xf numFmtId="165" fontId="5" fillId="3" borderId="20" xfId="0" applyNumberFormat="1" applyFont="1" applyFill="1" applyBorder="1" applyAlignment="1">
      <alignment horizontal="center"/>
    </xf>
    <xf numFmtId="165" fontId="5" fillId="6" borderId="10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14" borderId="10" xfId="0" applyNumberFormat="1" applyFont="1" applyFill="1" applyBorder="1" applyAlignment="1">
      <alignment horizontal="center"/>
    </xf>
    <xf numFmtId="165" fontId="5" fillId="12" borderId="10" xfId="0" applyNumberFormat="1" applyFont="1" applyFill="1" applyBorder="1" applyAlignment="1">
      <alignment horizontal="center"/>
    </xf>
    <xf numFmtId="165" fontId="6" fillId="9" borderId="10" xfId="0" applyNumberFormat="1" applyFont="1" applyFill="1" applyBorder="1" applyAlignment="1">
      <alignment horizontal="center"/>
    </xf>
    <xf numFmtId="165" fontId="6" fillId="6" borderId="1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5" fillId="4" borderId="10" xfId="0" applyNumberFormat="1" applyFont="1" applyFill="1" applyBorder="1" applyAlignment="1">
      <alignment horizontal="center" wrapText="1"/>
    </xf>
    <xf numFmtId="165" fontId="5" fillId="8" borderId="20" xfId="0" applyNumberFormat="1" applyFont="1" applyFill="1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165" fontId="9" fillId="12" borderId="2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vertical="top" wrapText="1"/>
    </xf>
    <xf numFmtId="165" fontId="5" fillId="6" borderId="0" xfId="0" applyNumberFormat="1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5" fontId="5" fillId="6" borderId="20" xfId="0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/>
    </xf>
    <xf numFmtId="164" fontId="6" fillId="6" borderId="10" xfId="0" applyNumberFormat="1" applyFont="1" applyFill="1" applyBorder="1" applyAlignment="1">
      <alignment/>
    </xf>
    <xf numFmtId="164" fontId="8" fillId="6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6" fillId="9" borderId="10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164" fontId="6" fillId="7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4" borderId="10" xfId="0" applyFont="1" applyFill="1" applyBorder="1" applyAlignment="1">
      <alignment/>
    </xf>
    <xf numFmtId="0" fontId="4" fillId="8" borderId="20" xfId="0" applyFont="1" applyFill="1" applyBorder="1" applyAlignment="1">
      <alignment/>
    </xf>
    <xf numFmtId="164" fontId="5" fillId="9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10" borderId="10" xfId="0" applyNumberFormat="1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7" fillId="6" borderId="0" xfId="0" applyNumberFormat="1" applyFont="1" applyFill="1" applyAlignment="1">
      <alignment/>
    </xf>
    <xf numFmtId="164" fontId="0" fillId="6" borderId="0" xfId="0" applyNumberFormat="1" applyFill="1" applyAlignment="1">
      <alignment/>
    </xf>
    <xf numFmtId="0" fontId="7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164" fontId="5" fillId="10" borderId="0" xfId="0" applyNumberFormat="1" applyFont="1" applyFill="1" applyAlignment="1">
      <alignment/>
    </xf>
    <xf numFmtId="164" fontId="0" fillId="10" borderId="0" xfId="0" applyNumberFormat="1" applyFill="1" applyAlignment="1">
      <alignment/>
    </xf>
    <xf numFmtId="0" fontId="5" fillId="6" borderId="17" xfId="0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0" fillId="7" borderId="10" xfId="0" applyFill="1" applyBorder="1"/>
    <xf numFmtId="0" fontId="2" fillId="0" borderId="10" xfId="0" applyFont="1" applyBorder="1" applyAlignment="1">
      <alignment horizontal="center" vertical="center"/>
    </xf>
    <xf numFmtId="0" fontId="0" fillId="15" borderId="10" xfId="0" applyFill="1" applyBorder="1"/>
    <xf numFmtId="0" fontId="0" fillId="15" borderId="0" xfId="0" applyFill="1"/>
    <xf numFmtId="0" fontId="2" fillId="3" borderId="0" xfId="0" applyFont="1" applyFill="1"/>
    <xf numFmtId="0" fontId="2" fillId="16" borderId="0" xfId="0" applyFont="1" applyFill="1"/>
    <xf numFmtId="0" fontId="3" fillId="0" borderId="0" xfId="0" applyFont="1" applyAlignment="1">
      <alignment horizontal="center" wrapText="1"/>
    </xf>
    <xf numFmtId="0" fontId="5" fillId="6" borderId="3" xfId="0" applyFont="1" applyFill="1" applyBorder="1" applyAlignment="1">
      <alignment vertical="top" wrapText="1"/>
    </xf>
    <xf numFmtId="164" fontId="5" fillId="6" borderId="10" xfId="0" applyNumberFormat="1" applyFont="1" applyFill="1" applyBorder="1"/>
    <xf numFmtId="0" fontId="4" fillId="6" borderId="0" xfId="0" applyFont="1" applyFill="1"/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3" fontId="7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4" fillId="0" borderId="6" xfId="0" applyFont="1" applyBorder="1" applyAlignment="1">
      <alignment wrapText="1"/>
    </xf>
    <xf numFmtId="165" fontId="5" fillId="4" borderId="0" xfId="0" applyNumberFormat="1" applyFont="1" applyFill="1" applyBorder="1" applyAlignment="1">
      <alignment horizontal="center"/>
    </xf>
    <xf numFmtId="0" fontId="0" fillId="7" borderId="0" xfId="0" applyFill="1"/>
    <xf numFmtId="164" fontId="0" fillId="4" borderId="0" xfId="0" applyNumberFormat="1" applyFill="1"/>
    <xf numFmtId="165" fontId="5" fillId="17" borderId="10" xfId="0" applyNumberFormat="1" applyFont="1" applyFill="1" applyBorder="1" applyAlignment="1">
      <alignment horizontal="center"/>
    </xf>
    <xf numFmtId="164" fontId="0" fillId="17" borderId="0" xfId="0" applyNumberFormat="1" applyFill="1"/>
    <xf numFmtId="165" fontId="5" fillId="4" borderId="4" xfId="0" applyNumberFormat="1" applyFont="1" applyFill="1" applyBorder="1" applyAlignment="1">
      <alignment horizontal="center"/>
    </xf>
    <xf numFmtId="164" fontId="5" fillId="11" borderId="0" xfId="0" applyNumberFormat="1" applyFont="1" applyFill="1"/>
    <xf numFmtId="0" fontId="5" fillId="0" borderId="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4" xfId="0" applyFont="1" applyBorder="1" applyAlignment="1">
      <alignment vertical="top" wrapText="1"/>
    </xf>
    <xf numFmtId="0" fontId="10" fillId="0" borderId="27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0" fontId="4" fillId="0" borderId="29" xfId="0" applyFont="1" applyFill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7" borderId="23" xfId="0" applyFont="1" applyFill="1" applyBorder="1" applyAlignment="1">
      <alignment vertical="top" wrapText="1"/>
    </xf>
    <xf numFmtId="0" fontId="4" fillId="0" borderId="24" xfId="0" applyFont="1" applyBorder="1"/>
    <xf numFmtId="0" fontId="10" fillId="0" borderId="28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5" fillId="18" borderId="31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6"/>
  <sheetViews>
    <sheetView zoomScale="73" zoomScaleNormal="73" workbookViewId="0" topLeftCell="A1">
      <pane ySplit="3" topLeftCell="A4" activePane="bottomLeft" state="frozen"/>
      <selection pane="bottomLeft" activeCell="C56" sqref="C56"/>
    </sheetView>
  </sheetViews>
  <sheetFormatPr defaultColWidth="9.140625" defaultRowHeight="15"/>
  <cols>
    <col min="1" max="1" width="3.8515625" style="0" customWidth="1"/>
    <col min="2" max="2" width="40.140625" style="0" customWidth="1"/>
    <col min="3" max="3" width="116.28125" style="0" customWidth="1"/>
    <col min="4" max="6" width="6.7109375" style="0" customWidth="1"/>
    <col min="7" max="32" width="5.7109375" style="0" customWidth="1"/>
  </cols>
  <sheetData>
    <row r="1" spans="3:26" ht="18">
      <c r="C1" s="180" t="s">
        <v>85</v>
      </c>
      <c r="D1" s="5"/>
      <c r="E1" s="5"/>
      <c r="F1" s="5"/>
      <c r="M1" t="s">
        <v>83</v>
      </c>
      <c r="Z1" t="s">
        <v>82</v>
      </c>
    </row>
    <row r="2" spans="8:32" ht="15">
      <c r="H2" s="178"/>
      <c r="I2" s="178"/>
      <c r="J2" s="178"/>
      <c r="K2" s="178"/>
      <c r="L2" s="178"/>
      <c r="M2" s="178">
        <v>2022</v>
      </c>
      <c r="N2" s="178"/>
      <c r="O2" s="178"/>
      <c r="P2" s="178"/>
      <c r="Q2" s="178"/>
      <c r="R2" s="178"/>
      <c r="S2" s="178"/>
      <c r="U2" s="179"/>
      <c r="V2" s="179"/>
      <c r="W2" s="179"/>
      <c r="X2" s="179"/>
      <c r="Y2" s="179"/>
      <c r="Z2" s="179">
        <v>2023</v>
      </c>
      <c r="AA2" s="179"/>
      <c r="AB2" s="179"/>
      <c r="AC2" s="179"/>
      <c r="AD2" s="179"/>
      <c r="AE2" s="179"/>
      <c r="AF2" s="179"/>
    </row>
    <row r="3" spans="8:32" ht="15.75" thickBot="1">
      <c r="H3" s="91" t="s">
        <v>79</v>
      </c>
      <c r="I3" s="175" t="s">
        <v>78</v>
      </c>
      <c r="J3" s="175" t="s">
        <v>80</v>
      </c>
      <c r="K3" s="175" t="s">
        <v>81</v>
      </c>
      <c r="L3" s="175" t="s">
        <v>7</v>
      </c>
      <c r="M3" s="175" t="s">
        <v>8</v>
      </c>
      <c r="N3" s="175" t="s">
        <v>9</v>
      </c>
      <c r="O3" s="175" t="s">
        <v>10</v>
      </c>
      <c r="P3" s="175" t="s">
        <v>11</v>
      </c>
      <c r="Q3" s="175" t="s">
        <v>12</v>
      </c>
      <c r="R3" s="175" t="s">
        <v>13</v>
      </c>
      <c r="S3" s="175" t="s">
        <v>14</v>
      </c>
      <c r="U3" s="91" t="s">
        <v>79</v>
      </c>
      <c r="V3" s="175" t="s">
        <v>78</v>
      </c>
      <c r="W3" s="175" t="s">
        <v>80</v>
      </c>
      <c r="X3" s="175" t="s">
        <v>81</v>
      </c>
      <c r="Y3" s="175" t="s">
        <v>7</v>
      </c>
      <c r="Z3" s="175" t="s">
        <v>8</v>
      </c>
      <c r="AA3" s="175" t="s">
        <v>9</v>
      </c>
      <c r="AB3" s="175" t="s">
        <v>10</v>
      </c>
      <c r="AC3" s="175" t="s">
        <v>11</v>
      </c>
      <c r="AD3" s="175" t="s">
        <v>12</v>
      </c>
      <c r="AE3" s="175" t="s">
        <v>13</v>
      </c>
      <c r="AF3" s="175" t="s">
        <v>14</v>
      </c>
    </row>
    <row r="4" spans="2:32" ht="15">
      <c r="B4" s="28" t="s">
        <v>51</v>
      </c>
      <c r="C4" s="196" t="s">
        <v>22</v>
      </c>
      <c r="D4" s="171"/>
      <c r="E4" s="171"/>
      <c r="F4" s="17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2:32" ht="15">
      <c r="B5" s="33"/>
      <c r="C5" s="202" t="s">
        <v>18</v>
      </c>
      <c r="D5" s="37"/>
      <c r="E5" s="37"/>
      <c r="F5" s="37"/>
      <c r="H5" s="176"/>
      <c r="I5" s="176"/>
      <c r="J5" s="91"/>
      <c r="K5" s="91"/>
      <c r="L5" s="91"/>
      <c r="M5" s="91"/>
      <c r="N5" s="91"/>
      <c r="O5" s="91"/>
      <c r="P5" s="91"/>
      <c r="Q5" s="91"/>
      <c r="R5" s="91"/>
      <c r="S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2:32" ht="15">
      <c r="B6" s="33"/>
      <c r="C6" s="202" t="s">
        <v>24</v>
      </c>
      <c r="D6" s="37"/>
      <c r="E6" s="37"/>
      <c r="F6" s="37"/>
      <c r="H6" s="176"/>
      <c r="I6" s="176"/>
      <c r="J6" s="176"/>
      <c r="K6" s="176"/>
      <c r="L6" s="91"/>
      <c r="M6" s="91"/>
      <c r="N6" s="91"/>
      <c r="O6" s="91"/>
      <c r="P6" s="91"/>
      <c r="Q6" s="91"/>
      <c r="R6" s="91"/>
      <c r="S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2:32" ht="28.5">
      <c r="B7" s="33"/>
      <c r="C7" s="202" t="s">
        <v>25</v>
      </c>
      <c r="D7" s="37"/>
      <c r="E7" s="37"/>
      <c r="F7" s="37"/>
      <c r="H7" s="176"/>
      <c r="I7" s="176"/>
      <c r="J7" s="176"/>
      <c r="K7" s="176"/>
      <c r="L7" s="176"/>
      <c r="M7" s="91"/>
      <c r="N7" s="91"/>
      <c r="O7" s="91"/>
      <c r="P7" s="91"/>
      <c r="Q7" s="91"/>
      <c r="R7" s="91"/>
      <c r="S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2:32" ht="28.5">
      <c r="B8" s="33"/>
      <c r="C8" s="202" t="s">
        <v>53</v>
      </c>
      <c r="D8" s="172"/>
      <c r="E8" s="172"/>
      <c r="F8" s="172"/>
      <c r="H8" s="91"/>
      <c r="I8" s="91"/>
      <c r="J8" s="176"/>
      <c r="K8" s="176"/>
      <c r="L8" s="176"/>
      <c r="M8" s="91"/>
      <c r="N8" s="91"/>
      <c r="O8" s="91"/>
      <c r="P8" s="91"/>
      <c r="Q8" s="91"/>
      <c r="R8" s="91"/>
      <c r="S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2:32" ht="28.5">
      <c r="B9" s="33"/>
      <c r="C9" s="202" t="s">
        <v>54</v>
      </c>
      <c r="D9" s="172"/>
      <c r="E9" s="172"/>
      <c r="F9" s="172"/>
      <c r="H9" s="91"/>
      <c r="I9" s="91"/>
      <c r="J9" s="176"/>
      <c r="K9" s="176"/>
      <c r="L9" s="176"/>
      <c r="M9" s="176"/>
      <c r="N9" s="174"/>
      <c r="O9" s="174"/>
      <c r="P9" s="174"/>
      <c r="Q9" s="91"/>
      <c r="R9" s="91"/>
      <c r="S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2:32" ht="15">
      <c r="B10" s="33"/>
      <c r="C10" s="202" t="s">
        <v>26</v>
      </c>
      <c r="D10" s="37"/>
      <c r="E10" s="37"/>
      <c r="F10" s="37"/>
      <c r="H10" s="91"/>
      <c r="I10" s="91"/>
      <c r="J10" s="91"/>
      <c r="K10" s="176"/>
      <c r="L10" s="176"/>
      <c r="M10" s="176"/>
      <c r="N10" s="91"/>
      <c r="O10" s="91"/>
      <c r="P10" s="91"/>
      <c r="Q10" s="91"/>
      <c r="R10" s="91"/>
      <c r="S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2:32" ht="15">
      <c r="B11" s="33"/>
      <c r="C11" s="202" t="s">
        <v>55</v>
      </c>
      <c r="D11" s="37"/>
      <c r="E11" s="37"/>
      <c r="F11" s="37"/>
      <c r="H11" s="91"/>
      <c r="I11" s="91"/>
      <c r="J11" s="91"/>
      <c r="K11" s="91"/>
      <c r="L11" s="91"/>
      <c r="M11" s="176"/>
      <c r="N11" s="176"/>
      <c r="O11" s="91"/>
      <c r="P11" s="91"/>
      <c r="Q11" s="91"/>
      <c r="R11" s="91"/>
      <c r="S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spans="2:32" ht="15">
      <c r="B12" s="33"/>
      <c r="C12" s="202" t="s">
        <v>56</v>
      </c>
      <c r="D12" s="37"/>
      <c r="E12" s="37"/>
      <c r="F12" s="37"/>
      <c r="H12" s="91"/>
      <c r="I12" s="91"/>
      <c r="J12" s="91"/>
      <c r="K12" s="91"/>
      <c r="L12" s="91"/>
      <c r="M12" s="176"/>
      <c r="N12" s="176"/>
      <c r="O12" s="176"/>
      <c r="P12" s="176"/>
      <c r="Q12" s="91"/>
      <c r="R12" s="91"/>
      <c r="S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2:32" ht="15">
      <c r="B13" s="33"/>
      <c r="C13" s="206" t="s">
        <v>57</v>
      </c>
      <c r="D13" s="173"/>
      <c r="E13" s="173"/>
      <c r="F13" s="173"/>
      <c r="H13" s="91"/>
      <c r="I13" s="91"/>
      <c r="J13" s="91"/>
      <c r="K13" s="91"/>
      <c r="L13" s="91"/>
      <c r="M13" s="91"/>
      <c r="N13" s="176"/>
      <c r="O13" s="176"/>
      <c r="P13" s="176"/>
      <c r="Q13" s="91"/>
      <c r="R13" s="91"/>
      <c r="S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2:32" ht="15">
      <c r="B14" s="33"/>
      <c r="C14" s="202" t="s">
        <v>58</v>
      </c>
      <c r="D14" s="37"/>
      <c r="E14" s="37"/>
      <c r="F14" s="37"/>
      <c r="H14" s="91"/>
      <c r="I14" s="91"/>
      <c r="J14" s="91"/>
      <c r="K14" s="91"/>
      <c r="L14" s="91"/>
      <c r="M14" s="91"/>
      <c r="N14" s="91"/>
      <c r="O14" s="176"/>
      <c r="P14" s="176"/>
      <c r="Q14" s="91"/>
      <c r="R14" s="91"/>
      <c r="S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2:32" ht="42.75">
      <c r="B15" s="33"/>
      <c r="C15" s="202" t="s">
        <v>59</v>
      </c>
      <c r="D15" s="37"/>
      <c r="E15" s="37"/>
      <c r="F15" s="37"/>
      <c r="H15" s="91"/>
      <c r="I15" s="91"/>
      <c r="J15" s="91"/>
      <c r="K15" s="91"/>
      <c r="L15" s="91"/>
      <c r="M15" s="91"/>
      <c r="N15" s="91"/>
      <c r="O15" s="176"/>
      <c r="P15" s="176"/>
      <c r="Q15" s="176"/>
      <c r="R15" s="91"/>
      <c r="S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2:32" ht="28.5">
      <c r="B16" s="33"/>
      <c r="C16" s="202" t="s">
        <v>103</v>
      </c>
      <c r="D16" s="172"/>
      <c r="E16" s="172"/>
      <c r="F16" s="172"/>
      <c r="H16" s="91"/>
      <c r="I16" s="91"/>
      <c r="J16" s="91"/>
      <c r="K16" s="91"/>
      <c r="L16" s="91"/>
      <c r="M16" s="91"/>
      <c r="N16" s="91"/>
      <c r="O16" s="91"/>
      <c r="P16" s="176"/>
      <c r="Q16" s="176"/>
      <c r="R16" s="91"/>
      <c r="S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2:32" ht="28.5">
      <c r="B17" s="33"/>
      <c r="C17" s="202" t="s">
        <v>61</v>
      </c>
      <c r="D17" s="37"/>
      <c r="E17" s="37"/>
      <c r="F17" s="37"/>
      <c r="H17" s="91"/>
      <c r="I17" s="91"/>
      <c r="J17" s="91"/>
      <c r="K17" s="91"/>
      <c r="L17" s="91"/>
      <c r="M17" s="91"/>
      <c r="N17" s="91"/>
      <c r="O17" s="91"/>
      <c r="P17" s="91"/>
      <c r="Q17" s="176"/>
      <c r="R17" s="176"/>
      <c r="S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</row>
    <row r="18" spans="2:32" ht="28.5">
      <c r="B18" s="33"/>
      <c r="C18" s="202" t="s">
        <v>62</v>
      </c>
      <c r="D18" s="37"/>
      <c r="E18" s="37"/>
      <c r="F18" s="37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177"/>
      <c r="S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</row>
    <row r="19" spans="2:32" ht="15.75" thickBot="1">
      <c r="B19" s="204"/>
      <c r="C19" s="207" t="s">
        <v>96</v>
      </c>
      <c r="D19" s="37"/>
      <c r="E19" s="37"/>
      <c r="F19" s="37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76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</row>
    <row r="20" spans="8:32" ht="15.75" thickBot="1"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</row>
    <row r="21" spans="2:32" ht="30">
      <c r="B21" s="28" t="s">
        <v>52</v>
      </c>
      <c r="C21" s="20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2:32" ht="15">
      <c r="B22" s="33"/>
      <c r="C22" s="199" t="s">
        <v>36</v>
      </c>
      <c r="H22" s="176"/>
      <c r="I22" s="176"/>
      <c r="J22" s="91"/>
      <c r="K22" s="91"/>
      <c r="L22" s="91"/>
      <c r="M22" s="91"/>
      <c r="N22" s="91"/>
      <c r="O22" s="91"/>
      <c r="P22" s="91"/>
      <c r="Q22" s="91"/>
      <c r="R22" s="91"/>
      <c r="S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</row>
    <row r="23" spans="2:32" ht="15">
      <c r="B23" s="33"/>
      <c r="C23" s="199" t="s">
        <v>27</v>
      </c>
      <c r="H23" s="176"/>
      <c r="I23" s="176"/>
      <c r="J23" s="176"/>
      <c r="K23" s="91"/>
      <c r="L23" s="91"/>
      <c r="M23" s="91"/>
      <c r="N23" s="91"/>
      <c r="O23" s="91"/>
      <c r="P23" s="91"/>
      <c r="Q23" s="91"/>
      <c r="R23" s="91"/>
      <c r="S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2:32" ht="15">
      <c r="B24" s="33"/>
      <c r="C24" s="199" t="s">
        <v>28</v>
      </c>
      <c r="H24" s="91"/>
      <c r="I24" s="176"/>
      <c r="J24" s="176"/>
      <c r="K24" s="176"/>
      <c r="L24" s="91"/>
      <c r="M24" s="91"/>
      <c r="N24" s="91"/>
      <c r="O24" s="91"/>
      <c r="P24" s="91"/>
      <c r="Q24" s="91"/>
      <c r="R24" s="91"/>
      <c r="S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2:32" ht="15">
      <c r="B25" s="33"/>
      <c r="C25" s="199" t="s">
        <v>29</v>
      </c>
      <c r="H25" s="91"/>
      <c r="I25" s="91"/>
      <c r="J25" s="176"/>
      <c r="K25" s="176"/>
      <c r="L25" s="91"/>
      <c r="M25" s="91"/>
      <c r="N25" s="91"/>
      <c r="O25" s="91"/>
      <c r="P25" s="91"/>
      <c r="Q25" s="91"/>
      <c r="R25" s="91"/>
      <c r="S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</row>
    <row r="26" spans="2:32" ht="15">
      <c r="B26" s="33"/>
      <c r="C26" s="202" t="s">
        <v>30</v>
      </c>
      <c r="H26" s="91"/>
      <c r="I26" s="91"/>
      <c r="J26" s="91"/>
      <c r="K26" s="176"/>
      <c r="L26" s="176"/>
      <c r="M26" s="176"/>
      <c r="N26" s="91"/>
      <c r="O26" s="91"/>
      <c r="P26" s="91"/>
      <c r="Q26" s="91"/>
      <c r="R26" s="91"/>
      <c r="S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</row>
    <row r="27" spans="2:32" ht="15">
      <c r="B27" s="33"/>
      <c r="C27" s="199" t="s">
        <v>31</v>
      </c>
      <c r="H27" s="91"/>
      <c r="I27" s="91"/>
      <c r="J27" s="91"/>
      <c r="K27" s="91"/>
      <c r="L27" s="176"/>
      <c r="M27" s="176"/>
      <c r="N27" s="176"/>
      <c r="O27" s="91"/>
      <c r="P27" s="91"/>
      <c r="Q27" s="91"/>
      <c r="R27" s="91"/>
      <c r="S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</row>
    <row r="28" spans="2:32" ht="27.75">
      <c r="B28" s="33"/>
      <c r="C28" s="203" t="s">
        <v>64</v>
      </c>
      <c r="H28" s="91"/>
      <c r="I28" s="91"/>
      <c r="J28" s="91"/>
      <c r="K28" s="91"/>
      <c r="L28" s="91"/>
      <c r="M28" s="176"/>
      <c r="N28" s="176"/>
      <c r="O28" s="176"/>
      <c r="P28" s="176"/>
      <c r="Q28" s="91"/>
      <c r="R28" s="91"/>
      <c r="S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</row>
    <row r="29" spans="2:32" ht="15">
      <c r="B29" s="33"/>
      <c r="C29" s="202" t="s">
        <v>32</v>
      </c>
      <c r="H29" s="91"/>
      <c r="I29" s="91"/>
      <c r="J29" s="91"/>
      <c r="K29" s="91"/>
      <c r="L29" s="91"/>
      <c r="M29" s="91"/>
      <c r="N29" s="91"/>
      <c r="O29" s="176"/>
      <c r="P29" s="176"/>
      <c r="Q29" s="176"/>
      <c r="R29" s="91"/>
      <c r="S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</row>
    <row r="30" spans="2:32" ht="28.5" thickBot="1">
      <c r="B30" s="204"/>
      <c r="C30" s="205" t="s">
        <v>63</v>
      </c>
      <c r="H30" s="91"/>
      <c r="I30" s="91"/>
      <c r="J30" s="91"/>
      <c r="K30" s="91"/>
      <c r="L30" s="91"/>
      <c r="M30" s="91"/>
      <c r="N30" s="91"/>
      <c r="O30" s="91"/>
      <c r="P30" s="91"/>
      <c r="Q30" s="176"/>
      <c r="R30" s="176"/>
      <c r="S30" s="176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8:32" ht="15.75" thickBot="1"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  <row r="32" spans="1:32" ht="15">
      <c r="A32" s="214"/>
      <c r="B32" s="28" t="s">
        <v>89</v>
      </c>
      <c r="C32" s="196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</row>
    <row r="33" spans="1:32" ht="15">
      <c r="A33" s="215"/>
      <c r="B33" s="60"/>
      <c r="C33" s="198" t="s">
        <v>50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U33" s="176"/>
      <c r="V33" s="176"/>
      <c r="W33" s="176"/>
      <c r="X33" s="91"/>
      <c r="Y33" s="91"/>
      <c r="Z33" s="91"/>
      <c r="AA33" s="91"/>
      <c r="AB33" s="91"/>
      <c r="AC33" s="91"/>
      <c r="AD33" s="91"/>
      <c r="AE33" s="91"/>
      <c r="AF33" s="91"/>
    </row>
    <row r="34" spans="1:32" ht="15">
      <c r="A34" s="215"/>
      <c r="B34" s="60"/>
      <c r="C34" s="197" t="s">
        <v>38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U34" s="176"/>
      <c r="V34" s="176"/>
      <c r="W34" s="176"/>
      <c r="Y34" s="91"/>
      <c r="Z34" s="91"/>
      <c r="AA34" s="91"/>
      <c r="AB34" s="91"/>
      <c r="AC34" s="91"/>
      <c r="AD34" s="91"/>
      <c r="AE34" s="91"/>
      <c r="AF34" s="91"/>
    </row>
    <row r="35" spans="1:32" ht="15">
      <c r="A35" s="215"/>
      <c r="B35" s="39"/>
      <c r="C35" s="199" t="s">
        <v>99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U35" s="91"/>
      <c r="V35" s="176"/>
      <c r="W35" s="176"/>
      <c r="X35" s="176"/>
      <c r="Y35" s="91"/>
      <c r="Z35" s="91"/>
      <c r="AA35" s="91"/>
      <c r="AB35" s="91"/>
      <c r="AC35" s="91"/>
      <c r="AD35" s="91"/>
      <c r="AE35" s="91"/>
      <c r="AF35" s="91"/>
    </row>
    <row r="36" spans="1:32" ht="29.25">
      <c r="A36" s="215"/>
      <c r="B36" s="39"/>
      <c r="C36" s="199" t="s">
        <v>100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U36" s="91"/>
      <c r="V36" s="91"/>
      <c r="W36" s="176"/>
      <c r="X36" s="176"/>
      <c r="Y36" s="91"/>
      <c r="Z36" s="91"/>
      <c r="AA36" s="91"/>
      <c r="AB36" s="91"/>
      <c r="AC36" s="91"/>
      <c r="AD36" s="91"/>
      <c r="AE36" s="91"/>
      <c r="AF36" s="91"/>
    </row>
    <row r="37" spans="1:32" ht="15">
      <c r="A37" s="215"/>
      <c r="B37" s="39"/>
      <c r="C37" s="199" t="s">
        <v>39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U37" s="91"/>
      <c r="V37" s="91"/>
      <c r="W37" s="91"/>
      <c r="X37" s="176"/>
      <c r="Y37" s="91"/>
      <c r="Z37" s="91"/>
      <c r="AA37" s="91"/>
      <c r="AB37" s="91"/>
      <c r="AC37" s="91"/>
      <c r="AD37" s="91"/>
      <c r="AE37" s="91"/>
      <c r="AF37" s="91"/>
    </row>
    <row r="38" spans="1:32" ht="29.25">
      <c r="A38" s="215"/>
      <c r="B38" s="39"/>
      <c r="C38" s="199" t="s">
        <v>49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U38" s="91"/>
      <c r="V38" s="91"/>
      <c r="W38" s="91"/>
      <c r="X38" s="176"/>
      <c r="Y38" s="176"/>
      <c r="Z38" s="91"/>
      <c r="AA38" s="91"/>
      <c r="AB38" s="91"/>
      <c r="AC38" s="91"/>
      <c r="AD38" s="91"/>
      <c r="AE38" s="91"/>
      <c r="AF38" s="91"/>
    </row>
    <row r="39" spans="1:32" ht="15">
      <c r="A39" s="215"/>
      <c r="B39" s="39"/>
      <c r="C39" s="199" t="s">
        <v>40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U39" s="91"/>
      <c r="V39" s="91"/>
      <c r="W39" s="91"/>
      <c r="X39" s="91"/>
      <c r="Y39" s="176"/>
      <c r="Z39" s="176"/>
      <c r="AA39" s="91"/>
      <c r="AB39" s="91"/>
      <c r="AC39" s="91"/>
      <c r="AD39" s="91"/>
      <c r="AE39" s="91"/>
      <c r="AF39" s="91"/>
    </row>
    <row r="40" spans="1:32" ht="15">
      <c r="A40" s="215"/>
      <c r="B40" s="39"/>
      <c r="C40" s="199" t="s">
        <v>98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U40" s="91"/>
      <c r="V40" s="91"/>
      <c r="W40" s="91"/>
      <c r="X40" s="91"/>
      <c r="Y40" s="91"/>
      <c r="Z40" s="176"/>
      <c r="AA40" s="176"/>
      <c r="AB40" s="91"/>
      <c r="AC40" s="91"/>
      <c r="AD40" s="174"/>
      <c r="AE40" s="91"/>
      <c r="AF40" s="91"/>
    </row>
    <row r="41" spans="1:32" ht="15.75" thickBot="1">
      <c r="A41" s="216"/>
      <c r="B41" s="40"/>
      <c r="C41" s="200" t="s">
        <v>37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U41" s="91"/>
      <c r="V41" s="91"/>
      <c r="W41" s="91"/>
      <c r="X41" s="91"/>
      <c r="Y41" s="91"/>
      <c r="Z41" s="91"/>
      <c r="AA41" s="176"/>
      <c r="AB41" s="176"/>
      <c r="AC41" s="176"/>
      <c r="AD41" s="174"/>
      <c r="AE41" s="174"/>
      <c r="AF41" s="174"/>
    </row>
    <row r="42" spans="2:32" ht="15.75" thickBot="1">
      <c r="B42" s="208"/>
      <c r="C42" s="209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</row>
    <row r="43" spans="2:32" ht="15">
      <c r="B43" s="28" t="s">
        <v>90</v>
      </c>
      <c r="C43" s="21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2:32" ht="15">
      <c r="B44" s="39"/>
      <c r="C44" s="211" t="s">
        <v>65</v>
      </c>
      <c r="H44" s="176"/>
      <c r="I44" s="176"/>
      <c r="J44" s="91"/>
      <c r="K44" s="91"/>
      <c r="L44" s="91"/>
      <c r="M44" s="91"/>
      <c r="N44" s="91"/>
      <c r="O44" s="91"/>
      <c r="P44" s="91"/>
      <c r="Q44" s="91"/>
      <c r="R44" s="91"/>
      <c r="S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2:32" ht="29.25">
      <c r="B45" s="39"/>
      <c r="C45" s="199" t="s">
        <v>66</v>
      </c>
      <c r="H45" s="176"/>
      <c r="I45" s="176"/>
      <c r="J45" s="176"/>
      <c r="K45" s="91"/>
      <c r="L45" s="91"/>
      <c r="M45" s="91"/>
      <c r="N45" s="91"/>
      <c r="O45" s="91"/>
      <c r="P45" s="91"/>
      <c r="Q45" s="91"/>
      <c r="R45" s="91"/>
      <c r="S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2:32" ht="29.25">
      <c r="B46" s="39"/>
      <c r="C46" s="199" t="s">
        <v>67</v>
      </c>
      <c r="H46" s="176"/>
      <c r="I46" s="176"/>
      <c r="J46" s="176"/>
      <c r="K46" s="91"/>
      <c r="L46" s="91"/>
      <c r="M46" s="91"/>
      <c r="N46" s="91"/>
      <c r="O46" s="91"/>
      <c r="P46" s="91"/>
      <c r="Q46" s="91"/>
      <c r="R46" s="91"/>
      <c r="S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2:32" ht="15">
      <c r="B47" s="39"/>
      <c r="C47" s="199" t="s">
        <v>70</v>
      </c>
      <c r="H47" s="91"/>
      <c r="I47" s="176"/>
      <c r="J47" s="176"/>
      <c r="K47" s="176"/>
      <c r="L47" s="91"/>
      <c r="M47" s="91"/>
      <c r="N47" s="91"/>
      <c r="O47" s="91"/>
      <c r="P47" s="91"/>
      <c r="Q47" s="91"/>
      <c r="R47" s="91"/>
      <c r="S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2:32" ht="15">
      <c r="B48" s="39"/>
      <c r="C48" s="199" t="s">
        <v>71</v>
      </c>
      <c r="H48" s="91"/>
      <c r="I48" s="91"/>
      <c r="J48" s="176"/>
      <c r="K48" s="176"/>
      <c r="L48" s="176"/>
      <c r="M48" s="91"/>
      <c r="N48" s="91"/>
      <c r="O48" s="91"/>
      <c r="P48" s="91"/>
      <c r="Q48" s="91"/>
      <c r="R48" s="91"/>
      <c r="S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2:32" ht="15">
      <c r="B49" s="39"/>
      <c r="C49" s="199" t="s">
        <v>68</v>
      </c>
      <c r="H49" s="91"/>
      <c r="I49" s="91"/>
      <c r="J49" s="91"/>
      <c r="K49" s="176"/>
      <c r="L49" s="176"/>
      <c r="M49" s="176"/>
      <c r="N49" s="91"/>
      <c r="O49" s="91"/>
      <c r="P49" s="91"/>
      <c r="Q49" s="91"/>
      <c r="R49" s="91"/>
      <c r="S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2:32" ht="15">
      <c r="B50" s="61"/>
      <c r="C50" s="202" t="s">
        <v>32</v>
      </c>
      <c r="H50" s="91"/>
      <c r="I50" s="91"/>
      <c r="J50" s="91"/>
      <c r="K50" s="91"/>
      <c r="L50" s="176"/>
      <c r="M50" s="176"/>
      <c r="N50" s="176"/>
      <c r="O50" s="176"/>
      <c r="P50" s="176"/>
      <c r="Q50" s="91"/>
      <c r="R50" s="91"/>
      <c r="S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2:32" ht="15">
      <c r="B51" s="33"/>
      <c r="C51" s="199" t="s">
        <v>69</v>
      </c>
      <c r="H51" s="91"/>
      <c r="I51" s="91"/>
      <c r="J51" s="91"/>
      <c r="K51" s="91"/>
      <c r="L51" s="91"/>
      <c r="M51" s="176"/>
      <c r="N51" s="176"/>
      <c r="O51" s="176"/>
      <c r="P51" s="176"/>
      <c r="Q51" s="176"/>
      <c r="R51" s="91"/>
      <c r="S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2:32" ht="15">
      <c r="B52" s="39"/>
      <c r="C52" s="199" t="s">
        <v>20</v>
      </c>
      <c r="H52" s="91"/>
      <c r="I52" s="91"/>
      <c r="J52" s="91"/>
      <c r="K52" s="91"/>
      <c r="L52" s="91"/>
      <c r="M52" s="91"/>
      <c r="N52" s="91"/>
      <c r="O52" s="176"/>
      <c r="P52" s="176"/>
      <c r="Q52" s="176"/>
      <c r="R52" s="176"/>
      <c r="S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2:32" ht="15.75" thickBot="1">
      <c r="B53" s="40"/>
      <c r="C53" s="200" t="s">
        <v>96</v>
      </c>
      <c r="H53" s="91"/>
      <c r="I53" s="91"/>
      <c r="J53" s="91"/>
      <c r="K53" s="91"/>
      <c r="L53" s="91"/>
      <c r="M53" s="91"/>
      <c r="N53" s="91"/>
      <c r="O53" s="91"/>
      <c r="P53" s="91"/>
      <c r="Q53" s="176"/>
      <c r="R53" s="176"/>
      <c r="S53" s="176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2:32" ht="15.75" thickBot="1">
      <c r="B54" s="27"/>
      <c r="C54" s="27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2:32" ht="30">
      <c r="B55" s="28" t="s">
        <v>91</v>
      </c>
      <c r="C55" s="196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2:32" ht="29.25">
      <c r="B56" s="39"/>
      <c r="C56" s="199" t="s">
        <v>72</v>
      </c>
      <c r="G56" s="190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U56" s="176"/>
      <c r="V56" s="176"/>
      <c r="W56" s="176"/>
      <c r="X56" s="91"/>
      <c r="Y56" s="91"/>
      <c r="Z56" s="91"/>
      <c r="AA56" s="91"/>
      <c r="AB56" s="91"/>
      <c r="AC56" s="91"/>
      <c r="AD56" s="91"/>
      <c r="AE56" s="91"/>
      <c r="AF56" s="91"/>
    </row>
    <row r="57" spans="2:32" ht="15">
      <c r="B57" s="39"/>
      <c r="C57" s="199" t="s">
        <v>41</v>
      </c>
      <c r="G57" s="190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U57" s="91"/>
      <c r="V57" s="176"/>
      <c r="W57" s="176"/>
      <c r="X57" s="91"/>
      <c r="Y57" s="91"/>
      <c r="Z57" s="91"/>
      <c r="AA57" s="91"/>
      <c r="AB57" s="91"/>
      <c r="AC57" s="91"/>
      <c r="AD57" s="91"/>
      <c r="AE57" s="91"/>
      <c r="AF57" s="91"/>
    </row>
    <row r="58" spans="2:32" ht="15">
      <c r="B58" s="39"/>
      <c r="C58" s="199" t="s">
        <v>42</v>
      </c>
      <c r="G58" s="190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U58" s="91"/>
      <c r="V58" s="91"/>
      <c r="W58" s="176"/>
      <c r="X58" s="176"/>
      <c r="Y58" s="176"/>
      <c r="Z58" s="91"/>
      <c r="AA58" s="91"/>
      <c r="AB58" s="91"/>
      <c r="AC58" s="91"/>
      <c r="AD58" s="91"/>
      <c r="AE58" s="91"/>
      <c r="AF58" s="91"/>
    </row>
    <row r="59" spans="2:32" ht="15">
      <c r="B59" s="39"/>
      <c r="C59" s="212" t="s">
        <v>43</v>
      </c>
      <c r="G59" s="190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U59" s="91"/>
      <c r="V59" s="91"/>
      <c r="W59" s="91"/>
      <c r="X59" s="91"/>
      <c r="Y59" s="176"/>
      <c r="Z59" s="176"/>
      <c r="AA59" s="176"/>
      <c r="AB59" s="176"/>
      <c r="AC59" s="176"/>
      <c r="AD59" s="91"/>
      <c r="AE59" s="91"/>
      <c r="AF59" s="91"/>
    </row>
    <row r="60" spans="2:32" ht="15">
      <c r="B60" s="39"/>
      <c r="C60" s="202" t="s">
        <v>44</v>
      </c>
      <c r="G60" s="190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U60" s="91"/>
      <c r="V60" s="91"/>
      <c r="W60" s="91"/>
      <c r="X60" s="91"/>
      <c r="Y60" s="91"/>
      <c r="Z60" s="91"/>
      <c r="AA60" s="176"/>
      <c r="AB60" s="176"/>
      <c r="AC60" s="176"/>
      <c r="AD60" s="176"/>
      <c r="AE60" s="91"/>
      <c r="AF60" s="91"/>
    </row>
    <row r="61" spans="2:32" ht="15">
      <c r="B61" s="39"/>
      <c r="C61" s="212" t="s">
        <v>73</v>
      </c>
      <c r="G61" s="190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U61" s="91"/>
      <c r="V61" s="91"/>
      <c r="W61" s="91"/>
      <c r="X61" s="91"/>
      <c r="Y61" s="91"/>
      <c r="Z61" s="91"/>
      <c r="AA61" s="91"/>
      <c r="AB61" s="176"/>
      <c r="AC61" s="176"/>
      <c r="AD61" s="176"/>
      <c r="AE61" s="176"/>
      <c r="AF61" s="91"/>
    </row>
    <row r="62" spans="2:32" ht="15.75" thickBot="1">
      <c r="B62" s="40"/>
      <c r="C62" s="213" t="s">
        <v>74</v>
      </c>
      <c r="G62" s="190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U62" s="91"/>
      <c r="V62" s="91"/>
      <c r="W62" s="91"/>
      <c r="X62" s="91"/>
      <c r="Y62" s="91"/>
      <c r="Z62" s="91"/>
      <c r="AA62" s="91"/>
      <c r="AB62" s="91"/>
      <c r="AC62" s="176"/>
      <c r="AD62" s="176"/>
      <c r="AE62" s="176"/>
      <c r="AF62" s="176"/>
    </row>
    <row r="63" spans="2:32" ht="15.75" thickBot="1">
      <c r="B63" s="37"/>
      <c r="C63" s="3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2:32" ht="30">
      <c r="B64" s="28" t="s">
        <v>92</v>
      </c>
      <c r="C64" s="196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2:32" ht="15">
      <c r="B65" s="39"/>
      <c r="C65" s="199" t="s">
        <v>45</v>
      </c>
      <c r="H65" s="91"/>
      <c r="I65" s="91"/>
      <c r="J65" s="91"/>
      <c r="K65" s="91"/>
      <c r="L65" s="176"/>
      <c r="M65" s="176"/>
      <c r="N65" s="176"/>
      <c r="O65" s="176"/>
      <c r="P65" s="91"/>
      <c r="Q65" s="91"/>
      <c r="R65" s="91"/>
      <c r="S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2:32" ht="15">
      <c r="B66" s="39"/>
      <c r="C66" s="199" t="s">
        <v>104</v>
      </c>
      <c r="H66" s="91"/>
      <c r="I66" s="91"/>
      <c r="J66" s="91"/>
      <c r="K66" s="91"/>
      <c r="L66" s="91"/>
      <c r="M66" s="176"/>
      <c r="N66" s="176"/>
      <c r="O66" s="176"/>
      <c r="P66" s="91"/>
      <c r="Q66" s="91"/>
      <c r="R66" s="91"/>
      <c r="S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2:32" ht="15">
      <c r="B67" s="39"/>
      <c r="C67" s="199" t="s">
        <v>75</v>
      </c>
      <c r="H67" s="91"/>
      <c r="I67" s="91"/>
      <c r="J67" s="91"/>
      <c r="K67" s="91"/>
      <c r="L67" s="91"/>
      <c r="M67" s="91"/>
      <c r="N67" s="176"/>
      <c r="O67" s="176"/>
      <c r="P67" s="176"/>
      <c r="Q67" s="176"/>
      <c r="R67" s="91"/>
      <c r="S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2:32" ht="15">
      <c r="B68" s="39"/>
      <c r="C68" s="212" t="s">
        <v>101</v>
      </c>
      <c r="H68" s="91"/>
      <c r="I68" s="91"/>
      <c r="J68" s="91"/>
      <c r="K68" s="91"/>
      <c r="L68" s="91"/>
      <c r="M68" s="91"/>
      <c r="N68" s="91"/>
      <c r="O68" s="91"/>
      <c r="P68" s="176"/>
      <c r="Q68" s="176"/>
      <c r="R68" s="176"/>
      <c r="S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2:32" ht="15.75" thickBot="1">
      <c r="B69" s="40"/>
      <c r="C69" s="207" t="s">
        <v>46</v>
      </c>
      <c r="H69" s="91"/>
      <c r="I69" s="91"/>
      <c r="J69" s="91"/>
      <c r="K69" s="91"/>
      <c r="L69" s="91"/>
      <c r="M69" s="91"/>
      <c r="N69" s="91"/>
      <c r="O69" s="91"/>
      <c r="P69" s="91"/>
      <c r="Q69" s="176"/>
      <c r="R69" s="176"/>
      <c r="S69" s="176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2:32" ht="15.75" thickBot="1">
      <c r="B70" s="37"/>
      <c r="C70" s="3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2:32" ht="15">
      <c r="B71" s="28" t="s">
        <v>93</v>
      </c>
      <c r="C71" s="196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2:32" ht="15">
      <c r="B72" s="39"/>
      <c r="C72" s="199" t="s">
        <v>3</v>
      </c>
      <c r="H72" s="91"/>
      <c r="I72" s="91"/>
      <c r="J72" s="91"/>
      <c r="K72" s="91"/>
      <c r="L72" s="91"/>
      <c r="M72" s="91"/>
      <c r="N72" s="91"/>
      <c r="O72" s="176"/>
      <c r="P72" s="176"/>
      <c r="Q72" s="176"/>
      <c r="R72" s="91"/>
      <c r="S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2:32" ht="43.5">
      <c r="B73" s="39"/>
      <c r="C73" s="199" t="s">
        <v>76</v>
      </c>
      <c r="H73" s="91"/>
      <c r="I73" s="91"/>
      <c r="J73" s="91"/>
      <c r="K73" s="91"/>
      <c r="L73" s="91"/>
      <c r="M73" s="91"/>
      <c r="N73" s="91"/>
      <c r="O73" s="91"/>
      <c r="P73" s="176"/>
      <c r="Q73" s="176"/>
      <c r="R73" s="91"/>
      <c r="S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2:32" ht="15">
      <c r="B74" s="39"/>
      <c r="C74" s="212" t="s">
        <v>21</v>
      </c>
      <c r="H74" s="91"/>
      <c r="I74" s="91"/>
      <c r="J74" s="91"/>
      <c r="K74" s="91"/>
      <c r="L74" s="91"/>
      <c r="M74" s="91"/>
      <c r="N74" s="91"/>
      <c r="O74" s="91"/>
      <c r="P74" s="91"/>
      <c r="Q74" s="176"/>
      <c r="R74" s="176"/>
      <c r="S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</row>
    <row r="75" spans="2:32" ht="27.75">
      <c r="B75" s="39"/>
      <c r="C75" s="203" t="s">
        <v>77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176"/>
      <c r="S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2:32" ht="15.75" thickBot="1">
      <c r="B76" s="36"/>
      <c r="C76" s="200" t="s">
        <v>96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176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4"/>
  <sheetViews>
    <sheetView tabSelected="1" zoomScale="60" zoomScaleNormal="60" workbookViewId="0" topLeftCell="A36">
      <selection activeCell="C67" sqref="C67:C76"/>
    </sheetView>
  </sheetViews>
  <sheetFormatPr defaultColWidth="9.140625" defaultRowHeight="15"/>
  <cols>
    <col min="2" max="2" width="33.00390625" style="0" customWidth="1"/>
    <col min="3" max="3" width="116.57421875" style="0" customWidth="1"/>
    <col min="4" max="4" width="11.140625" style="3" customWidth="1"/>
    <col min="5" max="5" width="15.8515625" style="3" customWidth="1"/>
    <col min="6" max="6" width="14.57421875" style="3" customWidth="1"/>
    <col min="7" max="7" width="29.7109375" style="1" customWidth="1"/>
    <col min="8" max="8" width="11.7109375" style="1" customWidth="1"/>
    <col min="9" max="10" width="12.8515625" style="1" customWidth="1"/>
    <col min="11" max="11" width="21.8515625" style="1" customWidth="1"/>
    <col min="12" max="16" width="18.421875" style="1" customWidth="1"/>
    <col min="17" max="17" width="14.8515625" style="0" customWidth="1"/>
    <col min="18" max="18" width="9.8515625" style="0" customWidth="1"/>
    <col min="20" max="20" width="10.7109375" style="0" customWidth="1"/>
    <col min="21" max="21" width="37.00390625" style="0" customWidth="1"/>
    <col min="22" max="22" width="14.8515625" style="0" customWidth="1"/>
    <col min="23" max="23" width="14.57421875" style="0" customWidth="1"/>
    <col min="24" max="24" width="15.57421875" style="0" customWidth="1"/>
    <col min="25" max="25" width="15.421875" style="0" customWidth="1"/>
    <col min="26" max="26" width="13.28125" style="0" customWidth="1"/>
    <col min="27" max="27" width="12.8515625" style="0" customWidth="1"/>
    <col min="28" max="28" width="16.8515625" style="0" customWidth="1"/>
    <col min="29" max="29" width="15.7109375" style="0" customWidth="1"/>
    <col min="31" max="31" width="9.8515625" style="0" bestFit="1" customWidth="1"/>
  </cols>
  <sheetData>
    <row r="1" spans="1:28" ht="18">
      <c r="A1" s="6"/>
      <c r="B1" s="6"/>
      <c r="C1" s="5" t="s">
        <v>84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">
      <c r="A2" s="6"/>
      <c r="B2" s="9" t="s">
        <v>86</v>
      </c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">
      <c r="A3" s="6"/>
      <c r="B3" s="9" t="s">
        <v>87</v>
      </c>
      <c r="C3" s="6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">
      <c r="A4" s="6"/>
      <c r="B4" s="6"/>
      <c r="C4" s="6"/>
      <c r="D4" s="7"/>
      <c r="E4" s="7"/>
      <c r="F4" s="7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6" t="s">
        <v>0</v>
      </c>
      <c r="R4" s="6"/>
      <c r="S4" s="11">
        <f>G4*8</f>
        <v>0</v>
      </c>
      <c r="T4" s="6" t="s">
        <v>1</v>
      </c>
      <c r="U4" s="6"/>
      <c r="V4" s="6"/>
      <c r="W4" s="6"/>
      <c r="X4" s="6"/>
      <c r="Y4" s="6"/>
      <c r="Z4" s="6"/>
      <c r="AA4" s="6"/>
      <c r="AB4" s="6"/>
    </row>
    <row r="5" spans="1:28" ht="20.25" customHeight="1">
      <c r="A5" s="6"/>
      <c r="B5" s="6"/>
      <c r="C5" s="6"/>
      <c r="D5" s="7"/>
      <c r="E5" s="7"/>
      <c r="F5" s="7" t="s">
        <v>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6" t="s">
        <v>0</v>
      </c>
      <c r="R5" s="6"/>
      <c r="S5" s="11">
        <f>G5*8</f>
        <v>0</v>
      </c>
      <c r="T5" s="6" t="s">
        <v>1</v>
      </c>
      <c r="U5" s="6"/>
      <c r="V5" s="6"/>
      <c r="W5" s="6"/>
      <c r="X5" s="6"/>
      <c r="Y5" s="6"/>
      <c r="Z5" s="6"/>
      <c r="AA5" s="6"/>
      <c r="AB5" s="6"/>
    </row>
    <row r="6" spans="1:28" ht="20.25" customHeight="1" thickBot="1">
      <c r="A6" s="6"/>
      <c r="B6" s="6"/>
      <c r="C6" s="6"/>
      <c r="D6" s="7"/>
      <c r="E6" s="7"/>
      <c r="F6" s="7" t="s">
        <v>16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6" t="s">
        <v>0</v>
      </c>
      <c r="R6" s="6"/>
      <c r="S6" s="11">
        <f>G6*8</f>
        <v>0</v>
      </c>
      <c r="T6" s="6" t="s">
        <v>1</v>
      </c>
      <c r="U6" s="6"/>
      <c r="V6" s="6"/>
      <c r="W6" s="6"/>
      <c r="X6" s="6"/>
      <c r="Y6" s="6"/>
      <c r="Z6" s="6"/>
      <c r="AA6" s="6"/>
      <c r="AB6" s="6"/>
    </row>
    <row r="7" spans="1:28" s="2" customFormat="1" ht="54.6" customHeight="1" thickBot="1">
      <c r="A7" s="14"/>
      <c r="B7" s="217" t="s">
        <v>23</v>
      </c>
      <c r="C7" s="218"/>
      <c r="D7" s="15"/>
      <c r="E7" s="15"/>
      <c r="F7" s="15"/>
      <c r="G7" s="16"/>
      <c r="H7" s="15" t="s">
        <v>4</v>
      </c>
      <c r="I7" s="15" t="s">
        <v>15</v>
      </c>
      <c r="J7" s="15" t="s">
        <v>2</v>
      </c>
      <c r="K7" s="16" t="s">
        <v>34</v>
      </c>
      <c r="L7" s="15" t="s">
        <v>4</v>
      </c>
      <c r="M7" s="15" t="s">
        <v>15</v>
      </c>
      <c r="N7" s="15" t="s">
        <v>2</v>
      </c>
      <c r="O7" s="16" t="s">
        <v>34</v>
      </c>
      <c r="P7" s="16" t="s">
        <v>35</v>
      </c>
      <c r="Q7"/>
      <c r="R7"/>
      <c r="S7"/>
      <c r="T7"/>
      <c r="U7"/>
      <c r="V7"/>
      <c r="W7"/>
      <c r="X7" s="14"/>
      <c r="Y7" s="14"/>
      <c r="Z7" s="14"/>
      <c r="AA7" s="14"/>
      <c r="AB7" s="14"/>
    </row>
    <row r="8" spans="1:28" ht="20.25" customHeight="1" thickBot="1">
      <c r="A8" s="6"/>
      <c r="B8" s="17"/>
      <c r="C8" s="18"/>
      <c r="D8" s="19"/>
      <c r="E8" s="20"/>
      <c r="F8" s="20"/>
      <c r="G8" s="21"/>
      <c r="H8" s="46"/>
      <c r="I8" s="46"/>
      <c r="J8" s="46"/>
      <c r="K8" s="46"/>
      <c r="L8" s="46"/>
      <c r="M8" s="46"/>
      <c r="N8" s="46"/>
      <c r="O8" s="46"/>
      <c r="P8" s="46"/>
      <c r="X8" s="6"/>
      <c r="Y8" s="6"/>
      <c r="Z8" s="6"/>
      <c r="AA8" s="6"/>
      <c r="AB8" s="6"/>
    </row>
    <row r="9" spans="1:28" ht="20.25" customHeight="1">
      <c r="A9" s="6"/>
      <c r="B9" s="22"/>
      <c r="C9" s="18"/>
      <c r="D9" s="19"/>
      <c r="E9" s="20"/>
      <c r="F9" s="20"/>
      <c r="G9" s="21"/>
      <c r="H9" s="46"/>
      <c r="I9" s="46"/>
      <c r="J9" s="47"/>
      <c r="K9" s="47"/>
      <c r="L9" s="47"/>
      <c r="M9" s="47"/>
      <c r="N9" s="47"/>
      <c r="O9" s="47"/>
      <c r="P9" s="47"/>
      <c r="X9" s="6"/>
      <c r="Y9" s="6"/>
      <c r="Z9" s="6"/>
      <c r="AA9" s="6"/>
      <c r="AB9" s="6"/>
    </row>
    <row r="10" spans="1:28" ht="15.75" thickBot="1">
      <c r="A10" s="6"/>
      <c r="B10" s="23"/>
      <c r="C10" s="24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X10" s="6"/>
      <c r="Y10" s="6"/>
      <c r="Z10" s="6"/>
      <c r="AA10" s="6"/>
      <c r="AB10" s="6"/>
    </row>
    <row r="11" spans="1:28" ht="15.75" thickBot="1">
      <c r="A11" s="6"/>
      <c r="B11" s="27"/>
      <c r="C11" s="27"/>
      <c r="D11" s="7"/>
      <c r="E11" s="68"/>
      <c r="F11" s="68"/>
      <c r="G11" s="70"/>
      <c r="H11" s="69"/>
      <c r="I11" s="69"/>
      <c r="J11" s="69"/>
      <c r="K11" s="71" t="s">
        <v>94</v>
      </c>
      <c r="L11" s="79"/>
      <c r="M11" s="79"/>
      <c r="N11" s="195" t="s">
        <v>95</v>
      </c>
      <c r="P11" s="80" t="s">
        <v>47</v>
      </c>
      <c r="Q11" s="6"/>
      <c r="R11" s="6"/>
      <c r="S11" s="6"/>
      <c r="T11" s="6"/>
      <c r="U11" s="6"/>
      <c r="V11" s="8"/>
      <c r="W11" s="6"/>
      <c r="X11" s="6"/>
      <c r="Y11" s="6"/>
      <c r="Z11" s="6"/>
      <c r="AA11" s="6"/>
      <c r="AB11" s="6"/>
    </row>
    <row r="12" spans="1:28" ht="30">
      <c r="A12" s="6"/>
      <c r="B12" s="181" t="s">
        <v>88</v>
      </c>
      <c r="C12" s="29" t="s">
        <v>22</v>
      </c>
      <c r="D12" s="30"/>
      <c r="E12" s="30"/>
      <c r="F12" s="52"/>
      <c r="G12" s="48"/>
      <c r="H12" s="48"/>
      <c r="I12" s="48"/>
      <c r="J12" s="55"/>
      <c r="K12" s="55">
        <f aca="true" t="shared" si="0" ref="K12">J12*$S$5</f>
        <v>0</v>
      </c>
      <c r="L12" s="55"/>
      <c r="M12" s="55"/>
      <c r="N12" s="55"/>
      <c r="O12" s="55"/>
      <c r="Q12" s="31"/>
      <c r="R12" s="31"/>
      <c r="S12" s="31"/>
      <c r="T12" s="31"/>
      <c r="U12" s="31"/>
      <c r="V12" s="32"/>
      <c r="W12" s="31"/>
      <c r="X12" s="6"/>
      <c r="Y12" s="6"/>
      <c r="Z12" s="6"/>
      <c r="AA12" s="6"/>
      <c r="AB12" s="6"/>
    </row>
    <row r="13" spans="1:28" ht="15">
      <c r="A13" s="6"/>
      <c r="B13" s="33"/>
      <c r="C13" s="34" t="s">
        <v>18</v>
      </c>
      <c r="D13" s="99"/>
      <c r="E13" s="99"/>
      <c r="F13" s="110"/>
      <c r="G13" s="72"/>
      <c r="H13" s="99">
        <v>1</v>
      </c>
      <c r="I13" s="99">
        <v>5</v>
      </c>
      <c r="J13" s="110">
        <f aca="true" t="shared" si="1" ref="J13:J15">I13*H13</f>
        <v>5</v>
      </c>
      <c r="K13" s="72">
        <f>J13*$S$5</f>
        <v>0</v>
      </c>
      <c r="L13" s="53"/>
      <c r="M13" s="53"/>
      <c r="N13" s="56"/>
      <c r="O13" s="55"/>
      <c r="Q13" s="31"/>
      <c r="R13" s="31"/>
      <c r="S13" s="31"/>
      <c r="T13" s="31"/>
      <c r="U13" s="31"/>
      <c r="V13" s="31"/>
      <c r="W13" s="31"/>
      <c r="X13" s="6"/>
      <c r="Y13" s="6"/>
      <c r="Z13" s="6"/>
      <c r="AA13" s="6"/>
      <c r="AB13" s="6"/>
    </row>
    <row r="14" spans="1:28" ht="15">
      <c r="A14" s="6"/>
      <c r="B14" s="33"/>
      <c r="C14" s="34" t="s">
        <v>24</v>
      </c>
      <c r="D14" s="99"/>
      <c r="E14" s="99"/>
      <c r="F14" s="110"/>
      <c r="G14" s="72"/>
      <c r="H14" s="99">
        <v>3</v>
      </c>
      <c r="I14" s="99">
        <v>5</v>
      </c>
      <c r="J14" s="110">
        <f t="shared" si="1"/>
        <v>15</v>
      </c>
      <c r="K14" s="72">
        <f aca="true" t="shared" si="2" ref="K14:K15">J14*$S$5</f>
        <v>0</v>
      </c>
      <c r="L14" s="53"/>
      <c r="M14" s="53"/>
      <c r="N14" s="56"/>
      <c r="O14" s="55"/>
      <c r="Q14" s="31"/>
      <c r="R14" s="31"/>
      <c r="S14" s="31"/>
      <c r="T14" s="31"/>
      <c r="U14" s="31"/>
      <c r="V14" s="31"/>
      <c r="W14" s="31"/>
      <c r="X14" s="6"/>
      <c r="Y14" s="6"/>
      <c r="Z14" s="6"/>
      <c r="AA14" s="6"/>
      <c r="AB14" s="6"/>
    </row>
    <row r="15" spans="1:28" ht="29.25">
      <c r="A15" s="6"/>
      <c r="B15" s="33"/>
      <c r="C15" s="34" t="s">
        <v>25</v>
      </c>
      <c r="D15" s="99"/>
      <c r="E15" s="99"/>
      <c r="F15" s="110"/>
      <c r="G15" s="72"/>
      <c r="H15" s="99">
        <v>7</v>
      </c>
      <c r="I15" s="99">
        <v>2</v>
      </c>
      <c r="J15" s="110">
        <f t="shared" si="1"/>
        <v>14</v>
      </c>
      <c r="K15" s="72">
        <f t="shared" si="2"/>
        <v>0</v>
      </c>
      <c r="L15" s="53"/>
      <c r="M15" s="53"/>
      <c r="N15" s="56"/>
      <c r="O15" s="55"/>
      <c r="Q15" s="31"/>
      <c r="R15" s="31"/>
      <c r="S15" s="31"/>
      <c r="T15" s="31"/>
      <c r="U15" s="31"/>
      <c r="V15" s="31"/>
      <c r="W15" s="31"/>
      <c r="X15" s="6"/>
      <c r="Y15" s="6"/>
      <c r="Z15" s="6"/>
      <c r="AA15" s="6"/>
      <c r="AB15" s="6"/>
    </row>
    <row r="16" spans="1:28" ht="28.5">
      <c r="A16" s="6"/>
      <c r="B16" s="33"/>
      <c r="C16" s="45" t="s">
        <v>53</v>
      </c>
      <c r="D16" s="125"/>
      <c r="E16" s="125"/>
      <c r="F16" s="126"/>
      <c r="G16" s="93"/>
      <c r="H16" s="99">
        <v>9</v>
      </c>
      <c r="I16" s="99">
        <v>2.5</v>
      </c>
      <c r="J16" s="110">
        <f>I16*H16</f>
        <v>22.5</v>
      </c>
      <c r="K16" s="72">
        <f>J16*$S$5</f>
        <v>0</v>
      </c>
      <c r="L16" s="53"/>
      <c r="M16" s="53"/>
      <c r="N16" s="56"/>
      <c r="O16" s="55"/>
      <c r="Q16" s="31"/>
      <c r="R16" s="31"/>
      <c r="S16" s="31"/>
      <c r="T16" s="31"/>
      <c r="U16" s="31"/>
      <c r="V16" s="31"/>
      <c r="W16" s="31"/>
      <c r="X16" s="6"/>
      <c r="Y16" s="6"/>
      <c r="Z16" s="6"/>
      <c r="AA16" s="6"/>
      <c r="AB16" s="6"/>
    </row>
    <row r="17" spans="1:28" ht="28.5">
      <c r="A17" s="6"/>
      <c r="B17" s="33"/>
      <c r="C17" s="45" t="s">
        <v>54</v>
      </c>
      <c r="D17" s="125"/>
      <c r="E17" s="125"/>
      <c r="F17" s="126"/>
      <c r="G17" s="93"/>
      <c r="H17" s="99">
        <v>3</v>
      </c>
      <c r="I17" s="99">
        <v>10</v>
      </c>
      <c r="J17" s="110">
        <f>I17*H17</f>
        <v>30</v>
      </c>
      <c r="K17" s="72">
        <f>J17*$S$5</f>
        <v>0</v>
      </c>
      <c r="L17" s="53"/>
      <c r="M17" s="53"/>
      <c r="N17" s="56"/>
      <c r="O17" s="55"/>
      <c r="Q17" s="31"/>
      <c r="R17" s="31"/>
      <c r="S17" s="31"/>
      <c r="T17" s="31"/>
      <c r="U17" s="31"/>
      <c r="V17" s="31"/>
      <c r="W17" s="31"/>
      <c r="X17" s="6"/>
      <c r="Y17" s="6"/>
      <c r="Z17" s="6"/>
      <c r="AA17" s="6"/>
      <c r="AB17" s="6"/>
    </row>
    <row r="18" spans="1:28" ht="15">
      <c r="A18" s="6"/>
      <c r="B18" s="33"/>
      <c r="C18" s="34" t="s">
        <v>26</v>
      </c>
      <c r="D18" s="125"/>
      <c r="E18" s="125"/>
      <c r="F18" s="126"/>
      <c r="G18" s="93"/>
      <c r="H18" s="99">
        <v>1</v>
      </c>
      <c r="I18" s="99">
        <v>7</v>
      </c>
      <c r="J18" s="110">
        <f>I18*H18</f>
        <v>7</v>
      </c>
      <c r="K18" s="72">
        <f>J18*$S$5</f>
        <v>0</v>
      </c>
      <c r="L18" s="53"/>
      <c r="M18" s="53"/>
      <c r="N18" s="56"/>
      <c r="O18" s="55"/>
      <c r="Q18" s="31"/>
      <c r="R18" s="31"/>
      <c r="S18" s="31"/>
      <c r="T18" s="31"/>
      <c r="U18" s="31"/>
      <c r="V18" s="31"/>
      <c r="W18" s="31"/>
      <c r="X18" s="6"/>
      <c r="Y18" s="6"/>
      <c r="Z18" s="6"/>
      <c r="AA18" s="6"/>
      <c r="AB18" s="6"/>
    </row>
    <row r="19" spans="1:28" ht="15">
      <c r="A19" s="6"/>
      <c r="B19" s="33"/>
      <c r="C19" s="34" t="s">
        <v>55</v>
      </c>
      <c r="D19" s="125"/>
      <c r="E19" s="125"/>
      <c r="F19" s="126"/>
      <c r="G19" s="93"/>
      <c r="H19" s="99">
        <v>6</v>
      </c>
      <c r="I19" s="99">
        <v>1</v>
      </c>
      <c r="J19" s="110">
        <f>I19*H19</f>
        <v>6</v>
      </c>
      <c r="K19" s="72">
        <f>J19*$S$5</f>
        <v>0</v>
      </c>
      <c r="L19" s="53"/>
      <c r="M19" s="53"/>
      <c r="N19" s="56"/>
      <c r="O19" s="55"/>
      <c r="Q19" s="31"/>
      <c r="R19" s="31"/>
      <c r="S19" s="31"/>
      <c r="T19" s="31"/>
      <c r="U19" s="31"/>
      <c r="V19" s="31"/>
      <c r="W19" s="31"/>
      <c r="X19" s="6"/>
      <c r="Y19" s="6"/>
      <c r="Z19" s="6"/>
      <c r="AA19" s="6"/>
      <c r="AB19" s="6"/>
    </row>
    <row r="20" spans="1:28" ht="15">
      <c r="A20" s="6"/>
      <c r="B20" s="33"/>
      <c r="C20" s="34" t="s">
        <v>56</v>
      </c>
      <c r="D20" s="125"/>
      <c r="E20" s="125"/>
      <c r="F20" s="126"/>
      <c r="G20" s="93"/>
      <c r="H20" s="99">
        <v>5</v>
      </c>
      <c r="I20" s="99">
        <v>3</v>
      </c>
      <c r="J20" s="110">
        <f>I20*H20</f>
        <v>15</v>
      </c>
      <c r="K20" s="72">
        <f>J20*$S$5</f>
        <v>0</v>
      </c>
      <c r="L20" s="53"/>
      <c r="M20" s="53"/>
      <c r="N20" s="56"/>
      <c r="O20" s="55"/>
      <c r="Q20" s="31"/>
      <c r="R20" s="31"/>
      <c r="S20" s="31"/>
      <c r="T20" s="31"/>
      <c r="U20" s="31"/>
      <c r="V20" s="31"/>
      <c r="W20" s="31"/>
      <c r="X20" s="6"/>
      <c r="Y20" s="6"/>
      <c r="Z20" s="6"/>
      <c r="AA20" s="6"/>
      <c r="AB20" s="6"/>
    </row>
    <row r="21" spans="1:28" ht="15">
      <c r="A21" s="6"/>
      <c r="B21" s="33"/>
      <c r="C21" s="35" t="s">
        <v>57</v>
      </c>
      <c r="D21" s="125"/>
      <c r="E21" s="125"/>
      <c r="F21" s="126"/>
      <c r="G21" s="93"/>
      <c r="H21" s="99">
        <v>5</v>
      </c>
      <c r="I21" s="99">
        <v>3</v>
      </c>
      <c r="J21" s="110">
        <f aca="true" t="shared" si="3" ref="J21:J27">I21*H21</f>
        <v>15</v>
      </c>
      <c r="K21" s="72">
        <f aca="true" t="shared" si="4" ref="K21:K26">J21*$S$5</f>
        <v>0</v>
      </c>
      <c r="L21" s="53"/>
      <c r="M21" s="53"/>
      <c r="N21" s="56"/>
      <c r="O21" s="55"/>
      <c r="Q21" s="31"/>
      <c r="R21" s="31"/>
      <c r="S21" s="31"/>
      <c r="T21" s="31"/>
      <c r="U21" s="31"/>
      <c r="V21" s="31"/>
      <c r="W21" s="31"/>
      <c r="X21" s="6"/>
      <c r="Y21" s="6"/>
      <c r="Z21" s="6"/>
      <c r="AA21" s="6"/>
      <c r="AB21" s="6"/>
    </row>
    <row r="22" spans="1:28" ht="15">
      <c r="A22" s="6"/>
      <c r="B22" s="33"/>
      <c r="C22" s="34" t="s">
        <v>58</v>
      </c>
      <c r="D22" s="125"/>
      <c r="E22" s="125"/>
      <c r="F22" s="126"/>
      <c r="G22" s="93"/>
      <c r="H22" s="99">
        <v>8</v>
      </c>
      <c r="I22" s="99">
        <v>2</v>
      </c>
      <c r="J22" s="110">
        <f t="shared" si="3"/>
        <v>16</v>
      </c>
      <c r="K22" s="72">
        <f t="shared" si="4"/>
        <v>0</v>
      </c>
      <c r="L22" s="53"/>
      <c r="M22" s="53"/>
      <c r="N22" s="56"/>
      <c r="O22" s="55"/>
      <c r="Q22" s="31"/>
      <c r="R22" s="31"/>
      <c r="S22" s="31"/>
      <c r="T22" s="31"/>
      <c r="U22" s="31"/>
      <c r="V22" s="31"/>
      <c r="W22" s="31"/>
      <c r="X22" s="6"/>
      <c r="Y22" s="6"/>
      <c r="Z22" s="6"/>
      <c r="AA22" s="6"/>
      <c r="AB22" s="6"/>
    </row>
    <row r="23" spans="1:28" ht="43.5">
      <c r="A23" s="6"/>
      <c r="B23" s="33"/>
      <c r="C23" s="34" t="s">
        <v>59</v>
      </c>
      <c r="D23" s="125"/>
      <c r="E23" s="125"/>
      <c r="F23" s="126"/>
      <c r="G23" s="93"/>
      <c r="H23" s="99">
        <v>2</v>
      </c>
      <c r="I23" s="99">
        <v>3</v>
      </c>
      <c r="J23" s="110">
        <f t="shared" si="3"/>
        <v>6</v>
      </c>
      <c r="K23" s="72">
        <f t="shared" si="4"/>
        <v>0</v>
      </c>
      <c r="L23" s="53"/>
      <c r="M23" s="53"/>
      <c r="N23" s="56"/>
      <c r="O23" s="55"/>
      <c r="Q23" s="31"/>
      <c r="R23" s="31"/>
      <c r="S23" s="31"/>
      <c r="T23" s="31"/>
      <c r="U23" s="31"/>
      <c r="V23" s="31"/>
      <c r="W23" s="31"/>
      <c r="X23" s="6"/>
      <c r="Y23" s="6"/>
      <c r="Z23" s="6"/>
      <c r="AA23" s="6"/>
      <c r="AB23" s="6"/>
    </row>
    <row r="24" spans="1:28" ht="28.5">
      <c r="A24" s="6"/>
      <c r="B24" s="33"/>
      <c r="C24" s="45" t="s">
        <v>60</v>
      </c>
      <c r="D24" s="125"/>
      <c r="E24" s="125"/>
      <c r="F24" s="126"/>
      <c r="G24" s="93"/>
      <c r="H24" s="99">
        <v>10</v>
      </c>
      <c r="I24" s="99">
        <v>0.8</v>
      </c>
      <c r="J24" s="110">
        <f t="shared" si="3"/>
        <v>8</v>
      </c>
      <c r="K24" s="72">
        <f t="shared" si="4"/>
        <v>0</v>
      </c>
      <c r="L24" s="53"/>
      <c r="M24" s="53"/>
      <c r="N24" s="56"/>
      <c r="O24" s="55"/>
      <c r="Q24" s="31"/>
      <c r="R24" s="31"/>
      <c r="S24" s="31"/>
      <c r="T24" s="31"/>
      <c r="U24" s="31"/>
      <c r="V24" s="31"/>
      <c r="W24" s="31"/>
      <c r="X24" s="6"/>
      <c r="Y24" s="6"/>
      <c r="Z24" s="6"/>
      <c r="AA24" s="6"/>
      <c r="AB24" s="6"/>
    </row>
    <row r="25" spans="1:28" ht="29.25">
      <c r="A25" s="6"/>
      <c r="B25" s="33"/>
      <c r="C25" s="34" t="s">
        <v>61</v>
      </c>
      <c r="D25" s="125"/>
      <c r="E25" s="125"/>
      <c r="F25" s="126"/>
      <c r="G25" s="93"/>
      <c r="H25" s="99">
        <v>1</v>
      </c>
      <c r="I25" s="99">
        <v>5</v>
      </c>
      <c r="J25" s="110">
        <f t="shared" si="3"/>
        <v>5</v>
      </c>
      <c r="K25" s="72">
        <f t="shared" si="4"/>
        <v>0</v>
      </c>
      <c r="L25" s="53"/>
      <c r="M25" s="53"/>
      <c r="N25" s="56"/>
      <c r="O25" s="55"/>
      <c r="Q25" s="31"/>
      <c r="R25" s="31"/>
      <c r="S25" s="31"/>
      <c r="T25" s="31"/>
      <c r="U25" s="31"/>
      <c r="V25" s="31"/>
      <c r="W25" s="31"/>
      <c r="X25" s="6"/>
      <c r="Y25" s="6"/>
      <c r="Z25" s="6"/>
      <c r="AA25" s="6"/>
      <c r="AB25" s="6"/>
    </row>
    <row r="26" spans="1:28" ht="29.25">
      <c r="A26" s="6"/>
      <c r="B26" s="33"/>
      <c r="C26" s="34" t="s">
        <v>62</v>
      </c>
      <c r="D26" s="125"/>
      <c r="E26" s="125"/>
      <c r="F26" s="126"/>
      <c r="G26" s="93"/>
      <c r="H26" s="99">
        <v>2</v>
      </c>
      <c r="I26" s="99">
        <v>5</v>
      </c>
      <c r="J26" s="110">
        <f t="shared" si="3"/>
        <v>10</v>
      </c>
      <c r="K26" s="72">
        <f t="shared" si="4"/>
        <v>0</v>
      </c>
      <c r="L26" s="53"/>
      <c r="M26" s="53"/>
      <c r="N26" s="56"/>
      <c r="O26" s="55"/>
      <c r="Q26" s="31"/>
      <c r="R26" s="31"/>
      <c r="S26" s="31"/>
      <c r="T26" s="31"/>
      <c r="U26" s="31"/>
      <c r="V26" s="31"/>
      <c r="W26" s="31"/>
      <c r="X26" s="6"/>
      <c r="Y26" s="6"/>
      <c r="Z26" s="6"/>
      <c r="AA26" s="6"/>
      <c r="AB26" s="6"/>
    </row>
    <row r="27" spans="1:28" ht="15">
      <c r="A27" s="6"/>
      <c r="B27" s="33"/>
      <c r="C27" s="34" t="s">
        <v>96</v>
      </c>
      <c r="D27" s="125"/>
      <c r="E27" s="125"/>
      <c r="F27" s="126"/>
      <c r="G27" s="93"/>
      <c r="H27" s="99">
        <v>1</v>
      </c>
      <c r="I27" s="99">
        <v>3</v>
      </c>
      <c r="J27" s="110">
        <f t="shared" si="3"/>
        <v>3</v>
      </c>
      <c r="K27" s="72">
        <f>J27*$S$4</f>
        <v>0</v>
      </c>
      <c r="L27" s="53"/>
      <c r="M27" s="53"/>
      <c r="N27" s="56"/>
      <c r="O27" s="55"/>
      <c r="Q27" s="31"/>
      <c r="R27" s="31"/>
      <c r="S27" s="31"/>
      <c r="T27" s="31"/>
      <c r="U27" s="31"/>
      <c r="V27" s="31"/>
      <c r="W27" s="31"/>
      <c r="X27" s="6"/>
      <c r="Y27" s="6"/>
      <c r="Z27" s="6"/>
      <c r="AA27" s="6"/>
      <c r="AB27" s="6"/>
    </row>
    <row r="28" spans="1:28" ht="15.75" thickBot="1">
      <c r="A28" s="183"/>
      <c r="B28" s="82" t="s">
        <v>48</v>
      </c>
      <c r="C28" s="81"/>
      <c r="D28" s="112"/>
      <c r="E28" s="112"/>
      <c r="F28" s="112"/>
      <c r="G28" s="90"/>
      <c r="H28" s="100"/>
      <c r="I28" s="100"/>
      <c r="J28" s="116">
        <f aca="true" t="shared" si="5" ref="J28">H28*I28</f>
        <v>0</v>
      </c>
      <c r="K28" s="49">
        <f>SUM(K12:K27)</f>
        <v>0</v>
      </c>
      <c r="L28" s="54"/>
      <c r="M28" s="54"/>
      <c r="N28" s="87"/>
      <c r="O28" s="49"/>
      <c r="P28" s="49">
        <f>G28+K28+N28</f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.75" thickBot="1">
      <c r="A29" s="6"/>
      <c r="B29" s="37"/>
      <c r="C29" s="37"/>
      <c r="D29" s="127"/>
      <c r="E29" s="127"/>
      <c r="F29" s="127"/>
      <c r="G29" s="73"/>
      <c r="H29" s="101"/>
      <c r="I29" s="101"/>
      <c r="J29" s="117"/>
      <c r="K29" s="77"/>
      <c r="L29" s="54"/>
      <c r="M29" s="54"/>
      <c r="N29" s="87"/>
      <c r="O29" s="50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30">
      <c r="A30" s="6"/>
      <c r="B30" s="28" t="s">
        <v>52</v>
      </c>
      <c r="C30" s="38"/>
      <c r="D30" s="128"/>
      <c r="E30" s="128"/>
      <c r="F30" s="128"/>
      <c r="G30" s="72"/>
      <c r="H30" s="102"/>
      <c r="I30" s="102"/>
      <c r="J30" s="118"/>
      <c r="K30" s="76"/>
      <c r="L30" s="53"/>
      <c r="M30" s="53"/>
      <c r="N30" s="56"/>
      <c r="O30" s="5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">
      <c r="A31" s="6"/>
      <c r="B31" s="33"/>
      <c r="C31" s="34" t="s">
        <v>36</v>
      </c>
      <c r="D31" s="99"/>
      <c r="E31" s="99"/>
      <c r="F31" s="110"/>
      <c r="G31" s="72"/>
      <c r="H31" s="99">
        <v>2</v>
      </c>
      <c r="I31" s="99">
        <v>5</v>
      </c>
      <c r="J31" s="110">
        <f aca="true" t="shared" si="6" ref="J31">I31*H31</f>
        <v>10</v>
      </c>
      <c r="K31" s="72">
        <f>J31*$S$5</f>
        <v>0</v>
      </c>
      <c r="L31" s="53"/>
      <c r="M31" s="53"/>
      <c r="N31" s="56"/>
      <c r="O31" s="5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">
      <c r="A32" s="6"/>
      <c r="B32" s="33"/>
      <c r="C32" s="34" t="s">
        <v>27</v>
      </c>
      <c r="D32" s="99"/>
      <c r="E32" s="99"/>
      <c r="F32" s="110"/>
      <c r="G32" s="72"/>
      <c r="H32" s="98">
        <v>9</v>
      </c>
      <c r="I32" s="98">
        <v>2</v>
      </c>
      <c r="J32" s="119">
        <f aca="true" t="shared" si="7" ref="J32:J39">H32*I32</f>
        <v>18</v>
      </c>
      <c r="K32" s="76">
        <f>J32*$S$5</f>
        <v>0</v>
      </c>
      <c r="L32" s="53"/>
      <c r="M32" s="53"/>
      <c r="N32" s="56"/>
      <c r="O32" s="5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">
      <c r="A33" s="6"/>
      <c r="B33" s="33"/>
      <c r="C33" s="34" t="s">
        <v>28</v>
      </c>
      <c r="D33" s="129"/>
      <c r="E33" s="129"/>
      <c r="F33" s="110"/>
      <c r="G33" s="72"/>
      <c r="H33" s="98">
        <v>2.5</v>
      </c>
      <c r="I33" s="98">
        <v>5</v>
      </c>
      <c r="J33" s="119">
        <f>I33*H33</f>
        <v>12.5</v>
      </c>
      <c r="K33" s="76">
        <f>J33*$S$5</f>
        <v>0</v>
      </c>
      <c r="L33" s="53"/>
      <c r="M33" s="53"/>
      <c r="N33" s="56"/>
      <c r="O33" s="5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">
      <c r="A34" s="6"/>
      <c r="B34" s="33"/>
      <c r="C34" s="34" t="s">
        <v>29</v>
      </c>
      <c r="D34" s="99"/>
      <c r="E34" s="99"/>
      <c r="F34" s="110"/>
      <c r="G34" s="72"/>
      <c r="H34" s="98">
        <v>2</v>
      </c>
      <c r="I34" s="98">
        <v>10</v>
      </c>
      <c r="J34" s="119">
        <f t="shared" si="7"/>
        <v>20</v>
      </c>
      <c r="K34" s="76">
        <f aca="true" t="shared" si="8" ref="K34:K39">J34*$S$5</f>
        <v>0</v>
      </c>
      <c r="L34" s="53"/>
      <c r="M34" s="53"/>
      <c r="N34" s="56"/>
      <c r="O34" s="5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">
      <c r="A35" s="6"/>
      <c r="B35" s="33"/>
      <c r="C35" s="45" t="s">
        <v>30</v>
      </c>
      <c r="D35" s="99"/>
      <c r="E35" s="99"/>
      <c r="F35" s="110"/>
      <c r="G35" s="72"/>
      <c r="H35" s="98">
        <v>14</v>
      </c>
      <c r="I35" s="98">
        <v>1</v>
      </c>
      <c r="J35" s="119">
        <f>I35*H35</f>
        <v>14</v>
      </c>
      <c r="K35" s="76">
        <f t="shared" si="8"/>
        <v>0</v>
      </c>
      <c r="L35" s="53"/>
      <c r="M35" s="53"/>
      <c r="N35" s="56"/>
      <c r="O35" s="5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">
      <c r="A36" s="6"/>
      <c r="B36" s="33"/>
      <c r="C36" s="34" t="s">
        <v>31</v>
      </c>
      <c r="D36" s="99"/>
      <c r="E36" s="99"/>
      <c r="F36" s="110"/>
      <c r="G36" s="72"/>
      <c r="H36" s="98">
        <v>2</v>
      </c>
      <c r="I36" s="98">
        <v>2</v>
      </c>
      <c r="J36" s="119">
        <f>I36*H36</f>
        <v>4</v>
      </c>
      <c r="K36" s="76">
        <f t="shared" si="8"/>
        <v>0</v>
      </c>
      <c r="L36" s="53"/>
      <c r="M36" s="53"/>
      <c r="N36" s="56"/>
      <c r="O36" s="5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27.75">
      <c r="A37" s="6"/>
      <c r="B37" s="33"/>
      <c r="C37" s="95" t="s">
        <v>64</v>
      </c>
      <c r="D37" s="130"/>
      <c r="E37" s="130"/>
      <c r="F37" s="131"/>
      <c r="G37" s="96"/>
      <c r="H37" s="98">
        <v>4</v>
      </c>
      <c r="I37" s="98">
        <v>5</v>
      </c>
      <c r="J37" s="119">
        <v>20</v>
      </c>
      <c r="K37" s="76">
        <f t="shared" si="8"/>
        <v>0</v>
      </c>
      <c r="L37" s="53"/>
      <c r="M37" s="53"/>
      <c r="N37" s="56"/>
      <c r="O37" s="5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">
      <c r="A38" s="6"/>
      <c r="B38" s="33"/>
      <c r="C38" s="45" t="s">
        <v>32</v>
      </c>
      <c r="D38" s="99"/>
      <c r="E38" s="99"/>
      <c r="F38" s="110"/>
      <c r="G38" s="72"/>
      <c r="H38" s="98">
        <v>10</v>
      </c>
      <c r="I38" s="98">
        <v>1.5</v>
      </c>
      <c r="J38" s="119">
        <v>15</v>
      </c>
      <c r="K38" s="76">
        <f t="shared" si="8"/>
        <v>0</v>
      </c>
      <c r="L38" s="53"/>
      <c r="M38" s="53"/>
      <c r="N38" s="56"/>
      <c r="O38" s="5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27.75">
      <c r="A39" s="6"/>
      <c r="B39" s="33"/>
      <c r="C39" s="95" t="s">
        <v>63</v>
      </c>
      <c r="D39" s="99"/>
      <c r="E39" s="99"/>
      <c r="F39" s="110"/>
      <c r="G39" s="72"/>
      <c r="H39" s="98">
        <v>2</v>
      </c>
      <c r="I39" s="98">
        <v>5</v>
      </c>
      <c r="J39" s="119">
        <f t="shared" si="7"/>
        <v>10</v>
      </c>
      <c r="K39" s="76">
        <f t="shared" si="8"/>
        <v>0</v>
      </c>
      <c r="L39" s="53"/>
      <c r="M39" s="53"/>
      <c r="N39" s="56"/>
      <c r="O39" s="5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>
      <c r="A40" s="6"/>
      <c r="B40" s="33"/>
      <c r="C40" s="34" t="s">
        <v>96</v>
      </c>
      <c r="D40" s="104"/>
      <c r="E40" s="104"/>
      <c r="F40" s="104"/>
      <c r="G40" s="74"/>
      <c r="H40" s="98">
        <v>2</v>
      </c>
      <c r="I40" s="98">
        <v>1</v>
      </c>
      <c r="J40" s="119">
        <f>I40*H40</f>
        <v>2</v>
      </c>
      <c r="K40" s="76">
        <f>J40*$S$4</f>
        <v>0</v>
      </c>
      <c r="L40" s="53"/>
      <c r="M40" s="53"/>
      <c r="N40" s="56"/>
      <c r="O40" s="5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.75" thickBot="1">
      <c r="A41" s="183"/>
      <c r="B41" s="82" t="s">
        <v>48</v>
      </c>
      <c r="C41" s="81"/>
      <c r="D41" s="112"/>
      <c r="E41" s="112"/>
      <c r="F41" s="112"/>
      <c r="G41" s="49"/>
      <c r="H41" s="100"/>
      <c r="I41" s="100"/>
      <c r="J41" s="112">
        <f>SUM(J31:J40)</f>
        <v>125.5</v>
      </c>
      <c r="K41" s="49">
        <f>SUM(K30:K40)</f>
        <v>0</v>
      </c>
      <c r="L41" s="54"/>
      <c r="M41" s="54"/>
      <c r="N41" s="87"/>
      <c r="O41" s="49">
        <f>SUM(O25:O40)</f>
        <v>0</v>
      </c>
      <c r="P41" s="49">
        <f>G41+K41+N41</f>
        <v>0</v>
      </c>
      <c r="Q41" s="31"/>
      <c r="R41" s="31"/>
      <c r="S41" s="31"/>
      <c r="T41" s="31"/>
      <c r="U41" s="31"/>
      <c r="V41" s="31"/>
      <c r="W41" s="31"/>
      <c r="X41" s="6"/>
      <c r="Y41" s="6"/>
      <c r="Z41" s="6"/>
      <c r="AA41" s="6"/>
      <c r="AB41" s="6"/>
    </row>
    <row r="42" spans="1:28" ht="15">
      <c r="A42" s="6"/>
      <c r="B42" s="27"/>
      <c r="C42" s="27"/>
      <c r="D42" s="132"/>
      <c r="E42" s="132"/>
      <c r="F42" s="132"/>
      <c r="G42" s="72"/>
      <c r="H42" s="102"/>
      <c r="I42" s="102"/>
      <c r="J42" s="118"/>
      <c r="K42" s="76"/>
      <c r="L42" s="53"/>
      <c r="M42" s="53"/>
      <c r="N42" s="56"/>
      <c r="O42" s="51"/>
      <c r="Q42" s="31"/>
      <c r="R42" s="31"/>
      <c r="S42" s="31"/>
      <c r="T42" s="31"/>
      <c r="U42" s="31"/>
      <c r="V42" s="31"/>
      <c r="W42" s="31"/>
      <c r="X42" s="6"/>
      <c r="Y42" s="6"/>
      <c r="Z42" s="6"/>
      <c r="AA42" s="6"/>
      <c r="AB42" s="6"/>
    </row>
    <row r="43" spans="1:28" ht="15">
      <c r="A43" s="6"/>
      <c r="B43" s="83"/>
      <c r="C43" s="84"/>
      <c r="D43" s="136"/>
      <c r="E43" s="136"/>
      <c r="F43" s="137"/>
      <c r="G43" s="85"/>
      <c r="H43" s="103"/>
      <c r="I43" s="103"/>
      <c r="J43" s="120"/>
      <c r="K43" s="85"/>
      <c r="L43" s="63"/>
      <c r="M43" s="63"/>
      <c r="N43" s="88"/>
      <c r="O43" s="85"/>
      <c r="P43" s="67">
        <f>G43+K43+O43</f>
        <v>0</v>
      </c>
      <c r="Q43" s="31"/>
      <c r="R43" s="31"/>
      <c r="S43" s="31"/>
      <c r="T43" s="31"/>
      <c r="U43" s="31"/>
      <c r="V43" s="31"/>
      <c r="W43" s="31"/>
      <c r="X43" s="6"/>
      <c r="Y43" s="6"/>
      <c r="Z43" s="6"/>
      <c r="AA43" s="6"/>
      <c r="AB43" s="6"/>
    </row>
    <row r="44" spans="1:28" ht="15">
      <c r="A44" s="6"/>
      <c r="B44" s="170" t="s">
        <v>89</v>
      </c>
      <c r="C44" s="58"/>
      <c r="D44" s="135"/>
      <c r="E44" s="135"/>
      <c r="F44" s="110"/>
      <c r="G44" s="72"/>
      <c r="H44" s="98"/>
      <c r="I44" s="98"/>
      <c r="J44" s="119"/>
      <c r="K44" s="78"/>
      <c r="L44" s="63"/>
      <c r="M44" s="63"/>
      <c r="N44" s="88"/>
      <c r="O44" s="64"/>
      <c r="Q44" s="31"/>
      <c r="R44" s="31"/>
      <c r="S44" s="31"/>
      <c r="T44" s="31"/>
      <c r="U44" s="31"/>
      <c r="V44" s="31"/>
      <c r="W44" s="31"/>
      <c r="X44" s="6"/>
      <c r="Y44" s="6"/>
      <c r="Z44" s="6"/>
      <c r="AA44" s="6"/>
      <c r="AB44" s="6"/>
    </row>
    <row r="45" spans="1:28" ht="15">
      <c r="A45" s="6"/>
      <c r="B45" s="60"/>
      <c r="C45" s="59" t="s">
        <v>50</v>
      </c>
      <c r="D45" s="125"/>
      <c r="E45" s="125"/>
      <c r="F45" s="110"/>
      <c r="G45" s="74"/>
      <c r="H45" s="98"/>
      <c r="I45" s="98"/>
      <c r="J45" s="119"/>
      <c r="K45" s="76"/>
      <c r="L45" s="124">
        <v>20</v>
      </c>
      <c r="M45" s="124">
        <v>1.5</v>
      </c>
      <c r="N45" s="109">
        <f aca="true" t="shared" si="9" ref="N45:N53">M45*L45</f>
        <v>30</v>
      </c>
      <c r="O45" s="76">
        <f aca="true" t="shared" si="10" ref="O45:O53">N45*$S$5</f>
        <v>0</v>
      </c>
      <c r="Q45" s="31"/>
      <c r="R45" s="31"/>
      <c r="S45" s="31"/>
      <c r="T45" s="31"/>
      <c r="U45" s="31"/>
      <c r="V45" s="31"/>
      <c r="W45" s="31"/>
      <c r="X45" s="6"/>
      <c r="Y45" s="6"/>
      <c r="Z45" s="6"/>
      <c r="AA45" s="6"/>
      <c r="AB45" s="6"/>
    </row>
    <row r="46" spans="1:28" ht="15">
      <c r="A46" s="6"/>
      <c r="B46" s="60"/>
      <c r="C46" s="58" t="s">
        <v>38</v>
      </c>
      <c r="D46" s="125"/>
      <c r="E46" s="125"/>
      <c r="F46" s="110"/>
      <c r="G46" s="74"/>
      <c r="H46" s="98"/>
      <c r="I46" s="98"/>
      <c r="J46" s="119"/>
      <c r="K46" s="76"/>
      <c r="L46" s="124">
        <v>45</v>
      </c>
      <c r="M46" s="124">
        <v>1</v>
      </c>
      <c r="N46" s="109">
        <f t="shared" si="9"/>
        <v>45</v>
      </c>
      <c r="O46" s="76">
        <f t="shared" si="10"/>
        <v>0</v>
      </c>
      <c r="Q46" s="31"/>
      <c r="R46" s="31"/>
      <c r="S46" s="31"/>
      <c r="T46" s="31"/>
      <c r="U46" s="31"/>
      <c r="V46" s="31"/>
      <c r="W46" s="31"/>
      <c r="X46" s="6"/>
      <c r="Y46" s="6"/>
      <c r="Z46" s="6"/>
      <c r="AA46" s="6"/>
      <c r="AB46" s="6"/>
    </row>
    <row r="47" spans="1:28" ht="15">
      <c r="A47" s="6"/>
      <c r="B47" s="39"/>
      <c r="C47" s="34" t="s">
        <v>99</v>
      </c>
      <c r="D47" s="125"/>
      <c r="E47" s="125"/>
      <c r="F47" s="110"/>
      <c r="G47" s="74"/>
      <c r="H47" s="98"/>
      <c r="I47" s="98"/>
      <c r="J47" s="119"/>
      <c r="K47" s="76"/>
      <c r="L47" s="97">
        <v>3</v>
      </c>
      <c r="M47" s="97">
        <v>5</v>
      </c>
      <c r="N47" s="109">
        <f t="shared" si="9"/>
        <v>15</v>
      </c>
      <c r="O47" s="76">
        <f t="shared" si="10"/>
        <v>0</v>
      </c>
      <c r="Q47" s="31"/>
      <c r="R47" s="31"/>
      <c r="S47" s="31"/>
      <c r="T47" s="31"/>
      <c r="U47" s="31"/>
      <c r="V47" s="31"/>
      <c r="W47" s="31"/>
      <c r="X47" s="6"/>
      <c r="Y47" s="6"/>
      <c r="Z47" s="6"/>
      <c r="AA47" s="6"/>
      <c r="AB47" s="6"/>
    </row>
    <row r="48" spans="1:28" ht="29.25">
      <c r="A48" s="6"/>
      <c r="B48" s="39"/>
      <c r="C48" s="34" t="s">
        <v>97</v>
      </c>
      <c r="D48" s="125"/>
      <c r="E48" s="125"/>
      <c r="F48" s="110"/>
      <c r="G48" s="74"/>
      <c r="H48" s="98"/>
      <c r="I48" s="98"/>
      <c r="J48" s="119"/>
      <c r="K48" s="76"/>
      <c r="L48" s="97">
        <v>3</v>
      </c>
      <c r="M48" s="97">
        <v>4</v>
      </c>
      <c r="N48" s="109">
        <f t="shared" si="9"/>
        <v>12</v>
      </c>
      <c r="O48" s="76">
        <f t="shared" si="10"/>
        <v>0</v>
      </c>
      <c r="Q48" s="31"/>
      <c r="R48" s="31"/>
      <c r="S48" s="31"/>
      <c r="T48" s="31"/>
      <c r="U48" s="31"/>
      <c r="V48" s="31"/>
      <c r="W48" s="31"/>
      <c r="X48" s="6"/>
      <c r="Y48" s="6"/>
      <c r="Z48" s="6"/>
      <c r="AA48" s="6"/>
      <c r="AB48" s="6"/>
    </row>
    <row r="49" spans="1:28" ht="15">
      <c r="A49" s="6"/>
      <c r="B49" s="39"/>
      <c r="C49" s="34" t="s">
        <v>39</v>
      </c>
      <c r="D49" s="125"/>
      <c r="E49" s="125"/>
      <c r="F49" s="110"/>
      <c r="G49" s="74"/>
      <c r="H49" s="98"/>
      <c r="I49" s="98"/>
      <c r="J49" s="119"/>
      <c r="K49" s="76"/>
      <c r="L49" s="97">
        <v>9</v>
      </c>
      <c r="M49" s="97">
        <v>1</v>
      </c>
      <c r="N49" s="109">
        <f t="shared" si="9"/>
        <v>9</v>
      </c>
      <c r="O49" s="76">
        <f t="shared" si="10"/>
        <v>0</v>
      </c>
      <c r="Q49" s="31"/>
      <c r="R49" s="31"/>
      <c r="S49" s="31"/>
      <c r="T49" s="31"/>
      <c r="U49" s="31"/>
      <c r="V49" s="31"/>
      <c r="W49" s="31"/>
      <c r="X49" s="6"/>
      <c r="Y49" s="6"/>
      <c r="Z49" s="6"/>
      <c r="AA49" s="6"/>
      <c r="AB49" s="6"/>
    </row>
    <row r="50" spans="1:28" ht="29.25">
      <c r="A50" s="6"/>
      <c r="B50" s="39"/>
      <c r="C50" s="34" t="s">
        <v>49</v>
      </c>
      <c r="D50" s="125"/>
      <c r="E50" s="125"/>
      <c r="F50" s="110"/>
      <c r="G50" s="74"/>
      <c r="H50" s="98"/>
      <c r="I50" s="98"/>
      <c r="J50" s="119"/>
      <c r="K50" s="76"/>
      <c r="L50" s="97">
        <v>3</v>
      </c>
      <c r="M50" s="97">
        <v>5</v>
      </c>
      <c r="N50" s="109">
        <f t="shared" si="9"/>
        <v>15</v>
      </c>
      <c r="O50" s="76">
        <f t="shared" si="10"/>
        <v>0</v>
      </c>
      <c r="Q50" s="31"/>
      <c r="R50" s="31"/>
      <c r="S50" s="31"/>
      <c r="T50" s="31"/>
      <c r="U50" s="31"/>
      <c r="V50" s="31"/>
      <c r="W50" s="31"/>
      <c r="X50" s="6"/>
      <c r="Y50" s="6"/>
      <c r="Z50" s="6"/>
      <c r="AA50" s="6"/>
      <c r="AB50" s="6"/>
    </row>
    <row r="51" spans="1:28" ht="15">
      <c r="A51" s="6"/>
      <c r="B51" s="39"/>
      <c r="C51" s="34" t="s">
        <v>40</v>
      </c>
      <c r="D51" s="125"/>
      <c r="E51" s="125"/>
      <c r="F51" s="110"/>
      <c r="G51" s="74"/>
      <c r="H51" s="98"/>
      <c r="I51" s="98"/>
      <c r="J51" s="119"/>
      <c r="K51" s="76"/>
      <c r="L51" s="97">
        <v>2</v>
      </c>
      <c r="M51" s="97">
        <v>8</v>
      </c>
      <c r="N51" s="109">
        <f t="shared" si="9"/>
        <v>16</v>
      </c>
      <c r="O51" s="76">
        <f t="shared" si="10"/>
        <v>0</v>
      </c>
      <c r="Q51" s="31"/>
      <c r="R51" s="31"/>
      <c r="S51" s="31"/>
      <c r="T51" s="31"/>
      <c r="U51" s="31"/>
      <c r="V51" s="31"/>
      <c r="W51" s="31"/>
      <c r="X51" s="6"/>
      <c r="Y51" s="6"/>
      <c r="Z51" s="6"/>
      <c r="AA51" s="6"/>
      <c r="AB51" s="6"/>
    </row>
    <row r="52" spans="1:28" ht="15">
      <c r="A52" s="6"/>
      <c r="B52" s="39"/>
      <c r="C52" s="34" t="s">
        <v>98</v>
      </c>
      <c r="D52" s="125"/>
      <c r="E52" s="125"/>
      <c r="F52" s="110"/>
      <c r="G52" s="74"/>
      <c r="H52" s="98"/>
      <c r="I52" s="98"/>
      <c r="J52" s="119"/>
      <c r="K52" s="76"/>
      <c r="L52" s="97">
        <v>5</v>
      </c>
      <c r="M52" s="97">
        <v>7</v>
      </c>
      <c r="N52" s="109">
        <f t="shared" si="9"/>
        <v>35</v>
      </c>
      <c r="O52" s="76">
        <f t="shared" si="10"/>
        <v>0</v>
      </c>
      <c r="Q52" s="31"/>
      <c r="R52" s="31"/>
      <c r="S52" s="31"/>
      <c r="T52" s="31"/>
      <c r="U52" s="31"/>
      <c r="V52" s="31"/>
      <c r="W52" s="31"/>
      <c r="X52" s="6"/>
      <c r="Y52" s="6"/>
      <c r="Z52" s="6"/>
      <c r="AA52" s="6"/>
      <c r="AB52" s="6"/>
    </row>
    <row r="53" spans="1:28" ht="15">
      <c r="A53" s="6"/>
      <c r="B53" s="39"/>
      <c r="C53" s="34" t="s">
        <v>37</v>
      </c>
      <c r="D53" s="125"/>
      <c r="E53" s="125"/>
      <c r="F53" s="110"/>
      <c r="G53" s="74"/>
      <c r="H53" s="98"/>
      <c r="I53" s="98"/>
      <c r="J53" s="119"/>
      <c r="K53" s="76"/>
      <c r="L53" s="123">
        <v>3</v>
      </c>
      <c r="M53" s="123">
        <v>2.5</v>
      </c>
      <c r="N53" s="166">
        <f t="shared" si="9"/>
        <v>7.5</v>
      </c>
      <c r="O53" s="76">
        <f t="shared" si="10"/>
        <v>0</v>
      </c>
      <c r="Q53" s="31"/>
      <c r="R53" s="31"/>
      <c r="S53" s="31"/>
      <c r="T53" s="31"/>
      <c r="U53" s="31"/>
      <c r="V53" s="31"/>
      <c r="W53" s="31"/>
      <c r="X53" s="6"/>
      <c r="Y53" s="6"/>
      <c r="Z53" s="6"/>
      <c r="AA53" s="6"/>
      <c r="AB53" s="6"/>
    </row>
    <row r="54" spans="1:28" ht="15.75" thickBot="1">
      <c r="A54" s="183"/>
      <c r="B54" s="82" t="s">
        <v>48</v>
      </c>
      <c r="C54" s="34"/>
      <c r="D54" s="125"/>
      <c r="E54" s="125"/>
      <c r="F54" s="113"/>
      <c r="G54" s="92"/>
      <c r="H54" s="104"/>
      <c r="I54" s="104"/>
      <c r="J54" s="121">
        <f>SUM(J45:J53)</f>
        <v>0</v>
      </c>
      <c r="K54" s="73">
        <f>SUM(K45:K53)</f>
        <v>0</v>
      </c>
      <c r="L54" s="54"/>
      <c r="M54" s="54"/>
      <c r="N54" s="49">
        <f>SUM(N45:N53)</f>
        <v>184.5</v>
      </c>
      <c r="O54" s="49">
        <f>SUM(O45:O53)</f>
        <v>0</v>
      </c>
      <c r="P54" s="49">
        <f>G54+K54+O54</f>
        <v>0</v>
      </c>
      <c r="Q54" s="31"/>
      <c r="R54" s="31"/>
      <c r="S54" s="31"/>
      <c r="T54" s="31"/>
      <c r="U54" s="31"/>
      <c r="V54" s="31"/>
      <c r="W54" s="31"/>
      <c r="X54" s="6"/>
      <c r="Y54" s="6"/>
      <c r="Z54" s="6"/>
      <c r="AA54" s="6"/>
      <c r="AB54" s="6"/>
    </row>
    <row r="55" spans="1:28" ht="15">
      <c r="A55" s="6"/>
      <c r="B55" s="62" t="s">
        <v>90</v>
      </c>
      <c r="C55" s="34"/>
      <c r="D55" s="99"/>
      <c r="E55" s="99"/>
      <c r="F55" s="110"/>
      <c r="G55" s="72"/>
      <c r="H55" s="98"/>
      <c r="I55" s="98"/>
      <c r="J55" s="119"/>
      <c r="K55" s="76"/>
      <c r="L55" s="53"/>
      <c r="M55" s="53"/>
      <c r="N55" s="56"/>
      <c r="O55" s="55"/>
      <c r="Q55" s="31"/>
      <c r="R55" s="31"/>
      <c r="S55" s="31"/>
      <c r="T55" s="31"/>
      <c r="U55" s="31"/>
      <c r="V55" s="31"/>
      <c r="W55" s="31"/>
      <c r="X55" s="6"/>
      <c r="Y55" s="6"/>
      <c r="Z55" s="6"/>
      <c r="AA55" s="6"/>
      <c r="AB55" s="6"/>
    </row>
    <row r="56" spans="1:28" ht="15">
      <c r="A56" s="6"/>
      <c r="B56" s="39"/>
      <c r="C56" s="139" t="s">
        <v>65</v>
      </c>
      <c r="D56" s="99"/>
      <c r="E56" s="99"/>
      <c r="F56" s="110"/>
      <c r="G56" s="72"/>
      <c r="H56" s="99">
        <v>10</v>
      </c>
      <c r="I56" s="99">
        <v>4</v>
      </c>
      <c r="J56" s="110">
        <f aca="true" t="shared" si="11" ref="J56:J57">I56*H56</f>
        <v>40</v>
      </c>
      <c r="K56" s="72">
        <f aca="true" t="shared" si="12" ref="K56:K57">J56*$S$5</f>
        <v>0</v>
      </c>
      <c r="L56" s="53"/>
      <c r="M56" s="53"/>
      <c r="N56" s="56"/>
      <c r="O56" s="55"/>
      <c r="Q56" s="31"/>
      <c r="R56" s="31"/>
      <c r="S56" s="31"/>
      <c r="T56" s="31"/>
      <c r="U56" s="31"/>
      <c r="V56" s="31"/>
      <c r="W56" s="31"/>
      <c r="X56" s="6"/>
      <c r="Y56" s="6"/>
      <c r="Z56" s="6"/>
      <c r="AA56" s="6"/>
      <c r="AB56" s="6"/>
    </row>
    <row r="57" spans="1:28" ht="29.25">
      <c r="A57" s="6"/>
      <c r="B57" s="39"/>
      <c r="C57" s="34" t="s">
        <v>66</v>
      </c>
      <c r="D57" s="99"/>
      <c r="E57" s="99"/>
      <c r="F57" s="110"/>
      <c r="G57" s="72"/>
      <c r="H57" s="99">
        <v>1</v>
      </c>
      <c r="I57" s="99">
        <v>12</v>
      </c>
      <c r="J57" s="110">
        <f t="shared" si="11"/>
        <v>12</v>
      </c>
      <c r="K57" s="72">
        <f t="shared" si="12"/>
        <v>0</v>
      </c>
      <c r="L57" s="53"/>
      <c r="M57" s="53"/>
      <c r="N57" s="56"/>
      <c r="O57" s="55"/>
      <c r="Q57" s="31"/>
      <c r="R57" s="31"/>
      <c r="S57" s="31"/>
      <c r="T57" s="31"/>
      <c r="U57" s="31"/>
      <c r="V57" s="31"/>
      <c r="W57" s="31"/>
      <c r="X57" s="6"/>
      <c r="Y57" s="6"/>
      <c r="Z57" s="6"/>
      <c r="AA57" s="6"/>
      <c r="AB57" s="6"/>
    </row>
    <row r="58" spans="1:28" ht="29.25">
      <c r="A58" s="6"/>
      <c r="B58" s="39"/>
      <c r="C58" s="34" t="s">
        <v>67</v>
      </c>
      <c r="D58" s="125"/>
      <c r="E58" s="125"/>
      <c r="F58" s="110"/>
      <c r="G58" s="74"/>
      <c r="H58" s="99">
        <v>13</v>
      </c>
      <c r="I58" s="99">
        <v>1</v>
      </c>
      <c r="J58" s="110">
        <f aca="true" t="shared" si="13" ref="J58:J63">I58*H58</f>
        <v>13</v>
      </c>
      <c r="K58" s="72">
        <f>J58*$S$5</f>
        <v>0</v>
      </c>
      <c r="L58" s="53"/>
      <c r="M58" s="53"/>
      <c r="N58" s="56"/>
      <c r="O58" s="55"/>
      <c r="Q58" s="31"/>
      <c r="R58" s="31"/>
      <c r="S58" s="31"/>
      <c r="T58" s="31"/>
      <c r="U58" s="31"/>
      <c r="V58" s="31"/>
      <c r="W58" s="31"/>
      <c r="X58" s="6"/>
      <c r="Y58" s="6"/>
      <c r="Z58" s="6"/>
      <c r="AA58" s="6"/>
      <c r="AB58" s="6"/>
    </row>
    <row r="59" spans="1:28" ht="15">
      <c r="A59" s="6"/>
      <c r="B59" s="39"/>
      <c r="C59" s="34" t="s">
        <v>70</v>
      </c>
      <c r="D59" s="125"/>
      <c r="E59" s="125"/>
      <c r="F59" s="110"/>
      <c r="G59" s="74"/>
      <c r="H59" s="99">
        <v>7</v>
      </c>
      <c r="I59" s="99">
        <v>1</v>
      </c>
      <c r="J59" s="110">
        <f t="shared" si="13"/>
        <v>7</v>
      </c>
      <c r="K59" s="76">
        <f aca="true" t="shared" si="14" ref="K59:K64">J59*$S$5</f>
        <v>0</v>
      </c>
      <c r="L59" s="53"/>
      <c r="M59" s="53"/>
      <c r="N59" s="56"/>
      <c r="O59" s="55"/>
      <c r="Q59" s="31"/>
      <c r="R59" s="31"/>
      <c r="S59" s="31"/>
      <c r="T59" s="31"/>
      <c r="U59" s="31"/>
      <c r="V59" s="31"/>
      <c r="W59" s="31"/>
      <c r="X59" s="6"/>
      <c r="Y59" s="6"/>
      <c r="Z59" s="6"/>
      <c r="AA59" s="6"/>
      <c r="AB59" s="6"/>
    </row>
    <row r="60" spans="1:28" ht="15">
      <c r="A60" s="6"/>
      <c r="B60" s="39"/>
      <c r="C60" s="34" t="s">
        <v>71</v>
      </c>
      <c r="D60" s="125"/>
      <c r="E60" s="125"/>
      <c r="F60" s="110"/>
      <c r="G60" s="74"/>
      <c r="H60" s="99">
        <v>20</v>
      </c>
      <c r="I60" s="99">
        <v>1</v>
      </c>
      <c r="J60" s="110">
        <f t="shared" si="13"/>
        <v>20</v>
      </c>
      <c r="K60" s="76">
        <f t="shared" si="14"/>
        <v>0</v>
      </c>
      <c r="L60" s="53"/>
      <c r="M60" s="53"/>
      <c r="N60" s="56"/>
      <c r="O60" s="55"/>
      <c r="Q60" s="31"/>
      <c r="R60" s="31"/>
      <c r="S60" s="31"/>
      <c r="T60" s="31"/>
      <c r="U60" s="31"/>
      <c r="V60" s="31"/>
      <c r="W60" s="31"/>
      <c r="X60" s="6"/>
      <c r="Y60" s="6"/>
      <c r="Z60" s="6"/>
      <c r="AA60" s="6"/>
      <c r="AB60" s="6"/>
    </row>
    <row r="61" spans="1:28" ht="15">
      <c r="A61" s="6"/>
      <c r="B61" s="39"/>
      <c r="C61" s="94" t="s">
        <v>68</v>
      </c>
      <c r="D61" s="125"/>
      <c r="E61" s="125"/>
      <c r="F61" s="110"/>
      <c r="G61" s="74"/>
      <c r="H61" s="99">
        <v>6</v>
      </c>
      <c r="I61" s="99">
        <v>1</v>
      </c>
      <c r="J61" s="110">
        <f t="shared" si="13"/>
        <v>6</v>
      </c>
      <c r="K61" s="76">
        <f t="shared" si="14"/>
        <v>0</v>
      </c>
      <c r="L61" s="53"/>
      <c r="M61" s="53"/>
      <c r="N61" s="56"/>
      <c r="O61" s="55"/>
      <c r="Q61" s="31"/>
      <c r="R61" s="31"/>
      <c r="S61" s="31"/>
      <c r="T61" s="31"/>
      <c r="U61" s="31"/>
      <c r="V61" s="31"/>
      <c r="W61" s="31"/>
      <c r="X61" s="6"/>
      <c r="Y61" s="6"/>
      <c r="Z61" s="6"/>
      <c r="AA61" s="6"/>
      <c r="AB61" s="6"/>
    </row>
    <row r="62" spans="1:28" ht="15">
      <c r="A62" s="6"/>
      <c r="B62" s="61"/>
      <c r="C62" s="45" t="s">
        <v>32</v>
      </c>
      <c r="D62" s="125"/>
      <c r="E62" s="125"/>
      <c r="F62" s="110"/>
      <c r="G62" s="74"/>
      <c r="H62" s="99">
        <v>1</v>
      </c>
      <c r="I62" s="99">
        <v>6</v>
      </c>
      <c r="J62" s="110">
        <f t="shared" si="13"/>
        <v>6</v>
      </c>
      <c r="K62" s="76">
        <f t="shared" si="14"/>
        <v>0</v>
      </c>
      <c r="L62" s="53"/>
      <c r="M62" s="53"/>
      <c r="N62" s="56"/>
      <c r="O62" s="55"/>
      <c r="Q62" s="31"/>
      <c r="R62" s="31"/>
      <c r="S62" s="31"/>
      <c r="T62" s="31"/>
      <c r="U62" s="31"/>
      <c r="V62" s="31"/>
      <c r="W62" s="31"/>
      <c r="X62" s="6"/>
      <c r="Y62" s="6"/>
      <c r="Z62" s="6"/>
      <c r="AA62" s="6"/>
      <c r="AB62" s="6"/>
    </row>
    <row r="63" spans="1:28" ht="15">
      <c r="A63" s="6"/>
      <c r="B63" s="33"/>
      <c r="C63" s="34" t="s">
        <v>69</v>
      </c>
      <c r="D63" s="125"/>
      <c r="E63" s="125"/>
      <c r="F63" s="110"/>
      <c r="G63" s="74"/>
      <c r="H63" s="99">
        <v>2</v>
      </c>
      <c r="I63" s="99">
        <v>20</v>
      </c>
      <c r="J63" s="110">
        <f t="shared" si="13"/>
        <v>40</v>
      </c>
      <c r="K63" s="76">
        <f t="shared" si="14"/>
        <v>0</v>
      </c>
      <c r="L63" s="53"/>
      <c r="M63" s="53"/>
      <c r="N63" s="56"/>
      <c r="O63" s="55"/>
      <c r="Q63" s="31"/>
      <c r="R63" s="31"/>
      <c r="S63" s="31"/>
      <c r="T63" s="31"/>
      <c r="U63" s="31"/>
      <c r="V63" s="31"/>
      <c r="W63" s="31"/>
      <c r="X63" s="6"/>
      <c r="Y63" s="6"/>
      <c r="Z63" s="6"/>
      <c r="AA63" s="6"/>
      <c r="AB63" s="6"/>
    </row>
    <row r="64" spans="1:28" ht="15">
      <c r="A64" s="6"/>
      <c r="B64" s="39"/>
      <c r="C64" s="34" t="s">
        <v>20</v>
      </c>
      <c r="D64" s="125"/>
      <c r="E64" s="125"/>
      <c r="F64" s="110"/>
      <c r="G64" s="74"/>
      <c r="H64" s="99">
        <v>3</v>
      </c>
      <c r="I64" s="99">
        <v>1</v>
      </c>
      <c r="J64" s="110">
        <f aca="true" t="shared" si="15" ref="J64:J65">I64*H64</f>
        <v>3</v>
      </c>
      <c r="K64" s="76">
        <f t="shared" si="14"/>
        <v>0</v>
      </c>
      <c r="L64" s="53"/>
      <c r="M64" s="53"/>
      <c r="N64" s="56"/>
      <c r="O64" s="55"/>
      <c r="Q64" s="31"/>
      <c r="R64" s="31"/>
      <c r="S64" s="31"/>
      <c r="T64" s="31"/>
      <c r="U64" s="31"/>
      <c r="V64" s="31"/>
      <c r="W64" s="31"/>
      <c r="X64" s="6"/>
      <c r="Y64" s="6"/>
      <c r="Z64" s="6"/>
      <c r="AA64" s="6"/>
      <c r="AB64" s="6"/>
    </row>
    <row r="65" spans="1:28" ht="15.75" thickBot="1">
      <c r="A65" s="6"/>
      <c r="B65" s="40"/>
      <c r="C65" s="34" t="s">
        <v>96</v>
      </c>
      <c r="D65" s="125"/>
      <c r="E65" s="125"/>
      <c r="F65" s="110"/>
      <c r="G65" s="74"/>
      <c r="H65" s="105">
        <v>2</v>
      </c>
      <c r="I65" s="105">
        <v>1</v>
      </c>
      <c r="J65" s="114">
        <f t="shared" si="15"/>
        <v>2</v>
      </c>
      <c r="K65" s="76">
        <f>J65*$S$4</f>
        <v>0</v>
      </c>
      <c r="L65" s="53"/>
      <c r="M65" s="53"/>
      <c r="N65" s="56"/>
      <c r="O65" s="55"/>
      <c r="Q65" s="31"/>
      <c r="R65" s="31"/>
      <c r="S65" s="31"/>
      <c r="T65" s="31"/>
      <c r="U65" s="31"/>
      <c r="V65" s="31"/>
      <c r="W65" s="31"/>
      <c r="X65" s="6"/>
      <c r="Y65" s="6"/>
      <c r="Z65" s="6"/>
      <c r="AA65" s="6"/>
      <c r="AB65" s="6"/>
    </row>
    <row r="66" spans="1:28" ht="15.75" thickBot="1">
      <c r="A66" s="183"/>
      <c r="B66" s="82" t="s">
        <v>48</v>
      </c>
      <c r="C66" s="27"/>
      <c r="D66" s="140"/>
      <c r="E66" s="140"/>
      <c r="F66" s="140"/>
      <c r="G66" s="49"/>
      <c r="H66" s="100"/>
      <c r="I66" s="100"/>
      <c r="J66" s="122">
        <f>SUM(J56:J65)</f>
        <v>149</v>
      </c>
      <c r="K66" s="49">
        <f>SUM(K55:K65)</f>
        <v>0</v>
      </c>
      <c r="L66" s="49"/>
      <c r="M66" s="49"/>
      <c r="N66" s="49">
        <f>SUM(N57:N65)</f>
        <v>0</v>
      </c>
      <c r="O66" s="49">
        <f>SUM(O57:O65)</f>
        <v>0</v>
      </c>
      <c r="P66" s="49">
        <f>G66+K66+O66</f>
        <v>0</v>
      </c>
      <c r="Q66" s="31"/>
      <c r="R66" s="31"/>
      <c r="S66" s="31"/>
      <c r="T66" s="31"/>
      <c r="U66" s="31"/>
      <c r="V66" s="31"/>
      <c r="W66" s="31"/>
      <c r="X66" s="6"/>
      <c r="Y66" s="6"/>
      <c r="Z66" s="6"/>
      <c r="AA66" s="6"/>
      <c r="AB66" s="6"/>
    </row>
    <row r="67" spans="1:28" ht="30">
      <c r="A67" s="6"/>
      <c r="B67" s="28" t="s">
        <v>91</v>
      </c>
      <c r="C67" s="29"/>
      <c r="D67" s="194"/>
      <c r="E67" s="194"/>
      <c r="F67" s="134"/>
      <c r="G67" s="75"/>
      <c r="H67" s="98"/>
      <c r="I67" s="98"/>
      <c r="J67" s="192"/>
      <c r="K67" s="78"/>
      <c r="L67" s="63"/>
      <c r="M67" s="63"/>
      <c r="N67" s="88"/>
      <c r="O67" s="64"/>
      <c r="Q67" s="31"/>
      <c r="R67" s="31"/>
      <c r="S67" s="31"/>
      <c r="T67" s="31"/>
      <c r="U67" s="31"/>
      <c r="V67" s="31"/>
      <c r="W67" s="31"/>
      <c r="X67" s="6"/>
      <c r="Y67" s="6"/>
      <c r="Z67" s="6"/>
      <c r="AA67" s="6"/>
      <c r="AB67" s="6"/>
    </row>
    <row r="68" spans="1:28" ht="29.25">
      <c r="A68" s="6"/>
      <c r="B68" s="39"/>
      <c r="C68" s="34" t="s">
        <v>72</v>
      </c>
      <c r="D68" s="99"/>
      <c r="E68" s="99"/>
      <c r="F68" s="110"/>
      <c r="G68" s="76"/>
      <c r="H68" s="191"/>
      <c r="I68" s="191"/>
      <c r="J68" s="193"/>
      <c r="K68" s="69"/>
      <c r="L68" s="99">
        <v>5</v>
      </c>
      <c r="M68" s="99">
        <v>4</v>
      </c>
      <c r="N68" s="110">
        <f>M68*L68</f>
        <v>20</v>
      </c>
      <c r="O68" s="76">
        <f>N68*$S$5</f>
        <v>0</v>
      </c>
      <c r="Q68" s="31"/>
      <c r="R68" s="31"/>
      <c r="S68" s="31"/>
      <c r="T68" s="31"/>
      <c r="U68" s="41"/>
      <c r="V68" s="31"/>
      <c r="W68" s="31"/>
      <c r="X68" s="6"/>
      <c r="Y68" s="6"/>
      <c r="Z68" s="6"/>
      <c r="AA68" s="6"/>
      <c r="AB68" s="6"/>
    </row>
    <row r="69" spans="1:28" ht="15">
      <c r="A69" s="6"/>
      <c r="B69" s="39"/>
      <c r="C69" s="34" t="s">
        <v>41</v>
      </c>
      <c r="D69" s="99"/>
      <c r="E69" s="99"/>
      <c r="F69" s="110"/>
      <c r="G69" s="72"/>
      <c r="H69" s="191"/>
      <c r="I69" s="191"/>
      <c r="J69" s="193"/>
      <c r="K69" s="69"/>
      <c r="L69" s="99">
        <v>7</v>
      </c>
      <c r="M69" s="99">
        <v>2</v>
      </c>
      <c r="N69" s="110">
        <f aca="true" t="shared" si="16" ref="N69:N72">M69*L69</f>
        <v>14</v>
      </c>
      <c r="O69" s="76">
        <f aca="true" t="shared" si="17" ref="O69:O70">N69*$S$5</f>
        <v>0</v>
      </c>
      <c r="Q69" s="31"/>
      <c r="R69" s="31"/>
      <c r="S69" s="31"/>
      <c r="T69" s="31"/>
      <c r="U69" s="31"/>
      <c r="V69" s="31"/>
      <c r="W69" s="31"/>
      <c r="X69" s="6"/>
      <c r="Y69" s="6"/>
      <c r="Z69" s="6"/>
      <c r="AA69" s="6"/>
      <c r="AB69" s="6"/>
    </row>
    <row r="70" spans="1:28" ht="15">
      <c r="A70" s="6"/>
      <c r="B70" s="39"/>
      <c r="C70" s="34" t="s">
        <v>42</v>
      </c>
      <c r="D70" s="106"/>
      <c r="E70" s="106"/>
      <c r="F70" s="110"/>
      <c r="G70" s="72"/>
      <c r="H70" s="191"/>
      <c r="I70" s="191"/>
      <c r="J70" s="193"/>
      <c r="K70" s="69"/>
      <c r="L70" s="106">
        <v>9</v>
      </c>
      <c r="M70" s="106">
        <v>2</v>
      </c>
      <c r="N70" s="110">
        <f t="shared" si="16"/>
        <v>18</v>
      </c>
      <c r="O70" s="76">
        <f t="shared" si="17"/>
        <v>0</v>
      </c>
      <c r="Q70" s="31"/>
      <c r="R70" s="31"/>
      <c r="S70" s="31"/>
      <c r="T70" s="31"/>
      <c r="U70" s="31"/>
      <c r="V70" s="31"/>
      <c r="W70" s="31"/>
      <c r="X70" s="6"/>
      <c r="Y70" s="6"/>
      <c r="Z70" s="6"/>
      <c r="AA70" s="6"/>
      <c r="AB70" s="6"/>
    </row>
    <row r="71" spans="1:28" ht="29.25">
      <c r="A71" s="6"/>
      <c r="B71" s="39"/>
      <c r="C71" s="34" t="s">
        <v>43</v>
      </c>
      <c r="D71" s="106"/>
      <c r="E71" s="106"/>
      <c r="F71" s="115"/>
      <c r="G71" s="72"/>
      <c r="H71" s="191"/>
      <c r="I71" s="191"/>
      <c r="J71" s="193"/>
      <c r="K71" s="69"/>
      <c r="L71" s="106">
        <v>12</v>
      </c>
      <c r="M71" s="106">
        <v>2</v>
      </c>
      <c r="N71" s="115">
        <f t="shared" si="16"/>
        <v>24</v>
      </c>
      <c r="O71" s="76">
        <f>N71*$S$4</f>
        <v>0</v>
      </c>
      <c r="Q71" s="31"/>
      <c r="R71" s="31"/>
      <c r="S71" s="31"/>
      <c r="T71" s="31"/>
      <c r="U71" s="31"/>
      <c r="V71" s="31"/>
      <c r="W71" s="31"/>
      <c r="X71" s="6"/>
      <c r="Y71" s="6"/>
      <c r="Z71" s="6"/>
      <c r="AA71" s="6"/>
      <c r="AB71" s="6"/>
    </row>
    <row r="72" spans="1:28" ht="15">
      <c r="A72" s="6"/>
      <c r="B72" s="39"/>
      <c r="C72" s="45" t="s">
        <v>44</v>
      </c>
      <c r="D72" s="107"/>
      <c r="E72" s="107"/>
      <c r="F72" s="115"/>
      <c r="G72" s="72"/>
      <c r="H72" s="191"/>
      <c r="I72" s="191"/>
      <c r="J72" s="193"/>
      <c r="K72" s="69"/>
      <c r="L72" s="107">
        <v>7.5</v>
      </c>
      <c r="M72" s="107">
        <v>2</v>
      </c>
      <c r="N72" s="115">
        <f t="shared" si="16"/>
        <v>15</v>
      </c>
      <c r="O72" s="76">
        <f aca="true" t="shared" si="18" ref="O72">N72*$S$4</f>
        <v>0</v>
      </c>
      <c r="Q72" s="31"/>
      <c r="R72" s="31"/>
      <c r="S72" s="31"/>
      <c r="T72" s="31"/>
      <c r="U72" s="31"/>
      <c r="V72" s="31"/>
      <c r="W72" s="31"/>
      <c r="X72" s="6"/>
      <c r="Y72" s="6"/>
      <c r="Z72" s="6"/>
      <c r="AA72" s="6"/>
      <c r="AB72" s="6"/>
    </row>
    <row r="73" spans="1:28" ht="15">
      <c r="A73" s="6"/>
      <c r="B73" s="39"/>
      <c r="C73" s="34" t="s">
        <v>73</v>
      </c>
      <c r="D73" s="106"/>
      <c r="E73" s="106"/>
      <c r="F73" s="110"/>
      <c r="G73" s="72"/>
      <c r="H73" s="191"/>
      <c r="I73" s="191"/>
      <c r="J73" s="193"/>
      <c r="K73" s="69"/>
      <c r="L73" s="99">
        <v>7</v>
      </c>
      <c r="M73" s="99">
        <v>2</v>
      </c>
      <c r="N73" s="110">
        <f>M73*L73</f>
        <v>14</v>
      </c>
      <c r="O73" s="76">
        <f>N73*$S$4</f>
        <v>0</v>
      </c>
      <c r="Q73" s="31"/>
      <c r="R73" s="31"/>
      <c r="S73" s="31"/>
      <c r="T73" s="31"/>
      <c r="U73" s="31"/>
      <c r="V73" s="31"/>
      <c r="W73" s="31"/>
      <c r="X73" s="6"/>
      <c r="Y73" s="6"/>
      <c r="Z73" s="6"/>
      <c r="AA73" s="6"/>
      <c r="AB73" s="6"/>
    </row>
    <row r="74" spans="1:19" ht="15">
      <c r="A74" s="6"/>
      <c r="B74" s="39"/>
      <c r="C74" s="34" t="s">
        <v>74</v>
      </c>
      <c r="D74" s="107"/>
      <c r="E74" s="107"/>
      <c r="F74" s="115"/>
      <c r="G74" s="72"/>
      <c r="H74" s="191"/>
      <c r="I74" s="191"/>
      <c r="J74" s="193"/>
      <c r="K74" s="69"/>
      <c r="L74" s="99">
        <v>1</v>
      </c>
      <c r="M74" s="99">
        <v>2</v>
      </c>
      <c r="N74" s="110">
        <f>M74*L74</f>
        <v>2</v>
      </c>
      <c r="O74" s="76">
        <f>N74*$S$4</f>
        <v>0</v>
      </c>
      <c r="Q74" s="31"/>
      <c r="R74" s="31"/>
      <c r="S74" s="31"/>
    </row>
    <row r="75" spans="1:19" ht="15">
      <c r="A75" s="6"/>
      <c r="B75" s="39"/>
      <c r="C75" s="4"/>
      <c r="D75" s="104"/>
      <c r="E75" s="104"/>
      <c r="F75" s="104"/>
      <c r="G75" s="74"/>
      <c r="H75" s="191"/>
      <c r="I75" s="191"/>
      <c r="J75" s="193"/>
      <c r="K75" s="69"/>
      <c r="L75" s="106"/>
      <c r="M75" s="106"/>
      <c r="N75" s="110"/>
      <c r="O75" s="76"/>
      <c r="Q75" s="31"/>
      <c r="R75" s="31"/>
      <c r="S75" s="31"/>
    </row>
    <row r="76" spans="1:19" ht="15.75" thickBot="1">
      <c r="A76" s="183"/>
      <c r="B76" s="82" t="s">
        <v>48</v>
      </c>
      <c r="C76" s="24"/>
      <c r="D76" s="112"/>
      <c r="E76" s="112"/>
      <c r="F76" s="112"/>
      <c r="G76" s="49"/>
      <c r="H76" s="191"/>
      <c r="I76" s="191"/>
      <c r="J76" s="193"/>
      <c r="K76" s="69"/>
      <c r="L76" s="116"/>
      <c r="M76" s="116"/>
      <c r="N76" s="142">
        <f>SUM(N68:N74)</f>
        <v>107</v>
      </c>
      <c r="O76" s="182">
        <f>SUM(O68:O75)</f>
        <v>0</v>
      </c>
      <c r="P76" s="49">
        <f>G76+O76</f>
        <v>0</v>
      </c>
      <c r="Q76" s="31"/>
      <c r="R76" s="31"/>
      <c r="S76" s="31"/>
    </row>
    <row r="77" spans="1:19" ht="15.75" thickBot="1">
      <c r="A77" s="6"/>
      <c r="B77" s="37"/>
      <c r="C77" s="31"/>
      <c r="D77" s="127"/>
      <c r="E77" s="127"/>
      <c r="F77" s="127"/>
      <c r="G77" s="73"/>
      <c r="H77" s="100"/>
      <c r="I77" s="100"/>
      <c r="J77" s="122"/>
      <c r="K77" s="77"/>
      <c r="L77" s="54"/>
      <c r="M77" s="54"/>
      <c r="N77" s="87"/>
      <c r="O77" s="65"/>
      <c r="Q77" s="31"/>
      <c r="R77" s="31"/>
      <c r="S77" s="31"/>
    </row>
    <row r="78" spans="1:19" ht="45">
      <c r="A78" s="6"/>
      <c r="B78" s="28" t="s">
        <v>107</v>
      </c>
      <c r="C78" s="29"/>
      <c r="D78" s="133"/>
      <c r="E78" s="133"/>
      <c r="F78" s="134"/>
      <c r="G78" s="75"/>
      <c r="H78" s="98"/>
      <c r="I78" s="98"/>
      <c r="J78" s="118"/>
      <c r="K78" s="78"/>
      <c r="L78" s="63"/>
      <c r="M78" s="63"/>
      <c r="N78" s="88"/>
      <c r="O78" s="64"/>
      <c r="Q78" s="31"/>
      <c r="R78" s="31"/>
      <c r="S78" s="31"/>
    </row>
    <row r="79" spans="1:19" ht="15">
      <c r="A79" s="6"/>
      <c r="B79" s="39"/>
      <c r="C79" s="34" t="s">
        <v>45</v>
      </c>
      <c r="D79" s="138"/>
      <c r="E79" s="138"/>
      <c r="F79" s="110"/>
      <c r="G79" s="72"/>
      <c r="H79" s="99">
        <v>6</v>
      </c>
      <c r="I79" s="99">
        <v>1</v>
      </c>
      <c r="J79" s="110">
        <f aca="true" t="shared" si="19" ref="J79">I79*H79</f>
        <v>6</v>
      </c>
      <c r="K79" s="76">
        <f aca="true" t="shared" si="20" ref="K79">J79*$S$5</f>
        <v>0</v>
      </c>
      <c r="L79" s="86"/>
      <c r="M79" s="86"/>
      <c r="N79" s="89"/>
      <c r="O79" s="66"/>
      <c r="Q79" s="31"/>
      <c r="R79" s="31"/>
      <c r="S79" s="31"/>
    </row>
    <row r="80" spans="1:19" ht="15">
      <c r="A80" s="6"/>
      <c r="B80" s="39"/>
      <c r="C80" s="34" t="s">
        <v>105</v>
      </c>
      <c r="D80" s="104"/>
      <c r="E80" s="104"/>
      <c r="F80" s="104"/>
      <c r="G80" s="74"/>
      <c r="H80" s="99">
        <v>1</v>
      </c>
      <c r="I80" s="99">
        <v>4</v>
      </c>
      <c r="J80" s="110">
        <f>I80*H80</f>
        <v>4</v>
      </c>
      <c r="K80" s="76">
        <f>J80*$S$5</f>
        <v>0</v>
      </c>
      <c r="L80" s="53"/>
      <c r="M80" s="53"/>
      <c r="N80" s="56"/>
      <c r="O80" s="55"/>
      <c r="Q80" s="31"/>
      <c r="R80" s="31"/>
      <c r="S80" s="31"/>
    </row>
    <row r="81" spans="1:19" ht="15">
      <c r="A81" s="6"/>
      <c r="B81" s="39"/>
      <c r="C81" s="45" t="s">
        <v>106</v>
      </c>
      <c r="D81" s="104"/>
      <c r="E81" s="104"/>
      <c r="F81" s="104"/>
      <c r="G81" s="74"/>
      <c r="H81" s="106">
        <v>8</v>
      </c>
      <c r="I81" s="106">
        <v>2</v>
      </c>
      <c r="J81" s="110">
        <f>I81*H81</f>
        <v>16</v>
      </c>
      <c r="K81" s="76">
        <f>J81*$S$5</f>
        <v>0</v>
      </c>
      <c r="L81" s="53"/>
      <c r="M81" s="53"/>
      <c r="N81" s="56"/>
      <c r="O81" s="55"/>
      <c r="Q81" s="31"/>
      <c r="R81" s="31"/>
      <c r="S81" s="31"/>
    </row>
    <row r="82" spans="1:19" ht="15">
      <c r="A82" s="6"/>
      <c r="B82" s="39"/>
      <c r="C82" s="42" t="s">
        <v>101</v>
      </c>
      <c r="D82" s="104"/>
      <c r="E82" s="104"/>
      <c r="F82" s="104"/>
      <c r="G82" s="74"/>
      <c r="H82" s="106">
        <v>2</v>
      </c>
      <c r="I82" s="106">
        <v>5</v>
      </c>
      <c r="J82" s="115">
        <f>I82*H82</f>
        <v>10</v>
      </c>
      <c r="K82" s="76">
        <f>J82*$S$4</f>
        <v>0</v>
      </c>
      <c r="L82" s="53"/>
      <c r="M82" s="53"/>
      <c r="N82" s="56"/>
      <c r="O82" s="55"/>
      <c r="Q82" s="31"/>
      <c r="R82" s="31"/>
      <c r="S82" s="31"/>
    </row>
    <row r="83" spans="1:19" ht="15">
      <c r="A83" s="6"/>
      <c r="B83" s="39"/>
      <c r="C83" s="45" t="s">
        <v>46</v>
      </c>
      <c r="D83" s="104"/>
      <c r="E83" s="104"/>
      <c r="F83" s="104"/>
      <c r="G83" s="74"/>
      <c r="H83" s="107">
        <v>2</v>
      </c>
      <c r="I83" s="107">
        <v>1</v>
      </c>
      <c r="J83" s="115">
        <f>I83*H83</f>
        <v>2</v>
      </c>
      <c r="K83" s="76">
        <f aca="true" t="shared" si="21" ref="K83">J83*$S$4</f>
        <v>0</v>
      </c>
      <c r="L83" s="53"/>
      <c r="M83" s="53"/>
      <c r="N83" s="56"/>
      <c r="O83" s="55"/>
      <c r="Q83" s="31"/>
      <c r="R83" s="31"/>
      <c r="S83" s="31"/>
    </row>
    <row r="84" spans="1:19" ht="15.75" thickBot="1">
      <c r="A84" s="183"/>
      <c r="B84" s="82" t="s">
        <v>48</v>
      </c>
      <c r="C84" s="45"/>
      <c r="D84" s="141"/>
      <c r="E84" s="141"/>
      <c r="F84" s="142"/>
      <c r="G84" s="49"/>
      <c r="H84" s="111"/>
      <c r="I84" s="111"/>
      <c r="J84" s="116">
        <f>SUM(J79:J83)</f>
        <v>38</v>
      </c>
      <c r="K84" s="49">
        <f>SUM(K79:K83)</f>
        <v>0</v>
      </c>
      <c r="L84" s="67"/>
      <c r="M84" s="67"/>
      <c r="N84" s="49">
        <f>SUM(N77:N83)</f>
        <v>0</v>
      </c>
      <c r="O84" s="49">
        <f>SUM(O77:O83)</f>
        <v>0</v>
      </c>
      <c r="P84" s="49">
        <f>G84+K84+O84</f>
        <v>0</v>
      </c>
      <c r="Q84" s="31"/>
      <c r="R84" s="31"/>
      <c r="S84" s="31"/>
    </row>
    <row r="85" spans="1:19" ht="15">
      <c r="A85" s="6"/>
      <c r="B85" s="28" t="s">
        <v>93</v>
      </c>
      <c r="C85" s="29"/>
      <c r="D85" s="133"/>
      <c r="E85" s="133"/>
      <c r="F85" s="134"/>
      <c r="G85" s="75"/>
      <c r="H85" s="102"/>
      <c r="I85" s="102"/>
      <c r="J85" s="118"/>
      <c r="K85" s="78"/>
      <c r="L85" s="63"/>
      <c r="M85" s="63"/>
      <c r="N85" s="88"/>
      <c r="O85" s="64"/>
      <c r="Q85" s="31"/>
      <c r="R85" s="31"/>
      <c r="S85" s="31"/>
    </row>
    <row r="86" spans="1:19" ht="15">
      <c r="A86" s="6"/>
      <c r="B86" s="39"/>
      <c r="C86" s="34" t="s">
        <v>3</v>
      </c>
      <c r="D86" s="104"/>
      <c r="E86" s="104"/>
      <c r="F86" s="104"/>
      <c r="G86" s="74"/>
      <c r="H86" s="99">
        <v>2</v>
      </c>
      <c r="I86" s="99">
        <v>4</v>
      </c>
      <c r="J86" s="110">
        <f aca="true" t="shared" si="22" ref="J86">I86*H86</f>
        <v>8</v>
      </c>
      <c r="K86" s="76">
        <f aca="true" t="shared" si="23" ref="K86">J86*$S$5</f>
        <v>0</v>
      </c>
      <c r="L86" s="53"/>
      <c r="M86" s="53"/>
      <c r="N86" s="56"/>
      <c r="O86" s="55"/>
      <c r="Q86" s="31"/>
      <c r="R86" s="31"/>
      <c r="S86" s="31"/>
    </row>
    <row r="87" spans="1:19" ht="42.75">
      <c r="A87" s="6"/>
      <c r="B87" s="39"/>
      <c r="C87" s="45" t="s">
        <v>76</v>
      </c>
      <c r="D87" s="104"/>
      <c r="E87" s="104"/>
      <c r="F87" s="104"/>
      <c r="G87" s="74"/>
      <c r="H87" s="99">
        <v>4</v>
      </c>
      <c r="I87" s="99">
        <v>1.5</v>
      </c>
      <c r="J87" s="110">
        <f>I87*H87</f>
        <v>6</v>
      </c>
      <c r="K87" s="76">
        <f>J87*$S$5</f>
        <v>0</v>
      </c>
      <c r="L87" s="53"/>
      <c r="M87" s="53"/>
      <c r="N87" s="56"/>
      <c r="O87" s="55"/>
      <c r="Q87" s="31"/>
      <c r="R87" s="31"/>
      <c r="S87" s="31"/>
    </row>
    <row r="88" spans="1:19" ht="15">
      <c r="A88" s="6"/>
      <c r="B88" s="39"/>
      <c r="C88" s="42" t="s">
        <v>21</v>
      </c>
      <c r="D88" s="104"/>
      <c r="E88" s="104"/>
      <c r="F88" s="104"/>
      <c r="G88" s="74"/>
      <c r="H88" s="99">
        <v>5</v>
      </c>
      <c r="I88" s="99">
        <v>1</v>
      </c>
      <c r="J88" s="115">
        <f>I88*H88</f>
        <v>5</v>
      </c>
      <c r="K88" s="76">
        <f>J88*$S$4</f>
        <v>0</v>
      </c>
      <c r="L88" s="53"/>
      <c r="M88" s="53"/>
      <c r="N88" s="56"/>
      <c r="O88" s="55"/>
      <c r="Q88" s="31"/>
      <c r="R88" s="31"/>
      <c r="S88" s="31"/>
    </row>
    <row r="89" spans="1:19" ht="28.5">
      <c r="A89" s="6"/>
      <c r="B89" s="39"/>
      <c r="C89" s="45" t="s">
        <v>77</v>
      </c>
      <c r="D89" s="104"/>
      <c r="E89" s="104"/>
      <c r="F89" s="104"/>
      <c r="G89" s="74"/>
      <c r="H89" s="99">
        <v>2</v>
      </c>
      <c r="I89" s="99">
        <v>1</v>
      </c>
      <c r="J89" s="110">
        <f>I89*H89</f>
        <v>2</v>
      </c>
      <c r="K89" s="76">
        <f>J89*$S$4</f>
        <v>0</v>
      </c>
      <c r="L89" s="53"/>
      <c r="M89" s="53"/>
      <c r="N89" s="56"/>
      <c r="O89" s="55"/>
      <c r="Q89" s="31"/>
      <c r="R89" s="31"/>
      <c r="S89" s="31"/>
    </row>
    <row r="90" spans="1:19" ht="15">
      <c r="A90" s="6"/>
      <c r="B90" s="188"/>
      <c r="C90" s="95"/>
      <c r="D90" s="104"/>
      <c r="E90" s="104"/>
      <c r="F90" s="104"/>
      <c r="G90" s="74"/>
      <c r="H90" s="189"/>
      <c r="I90" s="189"/>
      <c r="J90" s="110"/>
      <c r="K90" s="76"/>
      <c r="L90" s="53"/>
      <c r="M90" s="53"/>
      <c r="N90" s="56"/>
      <c r="O90" s="55"/>
      <c r="Q90" s="31"/>
      <c r="R90" s="31"/>
      <c r="S90" s="31"/>
    </row>
    <row r="91" spans="1:19" ht="15">
      <c r="A91" s="6"/>
      <c r="B91" s="188"/>
      <c r="C91" s="95"/>
      <c r="D91" s="104"/>
      <c r="E91" s="104"/>
      <c r="F91" s="104"/>
      <c r="G91" s="74"/>
      <c r="H91" s="189"/>
      <c r="I91" s="189"/>
      <c r="J91" s="110"/>
      <c r="K91" s="76"/>
      <c r="L91" s="53"/>
      <c r="M91" s="53"/>
      <c r="N91" s="56"/>
      <c r="O91" s="55"/>
      <c r="Q91" s="31"/>
      <c r="R91" s="31"/>
      <c r="S91" s="31"/>
    </row>
    <row r="92" spans="1:19" ht="15.75" thickBot="1">
      <c r="A92" s="183"/>
      <c r="B92" s="82" t="s">
        <v>48</v>
      </c>
      <c r="C92" s="34" t="s">
        <v>96</v>
      </c>
      <c r="D92" s="104"/>
      <c r="E92" s="104"/>
      <c r="F92" s="104"/>
      <c r="G92" s="74"/>
      <c r="H92" s="108">
        <v>2</v>
      </c>
      <c r="I92" s="108">
        <v>1</v>
      </c>
      <c r="J92" s="110">
        <f>I92*H92</f>
        <v>2</v>
      </c>
      <c r="K92" s="76">
        <f>J92*$S$4</f>
        <v>0</v>
      </c>
      <c r="L92" s="53"/>
      <c r="M92" s="53"/>
      <c r="N92" s="56"/>
      <c r="O92" s="55"/>
      <c r="Q92" s="31"/>
      <c r="R92" s="31"/>
      <c r="S92" s="31"/>
    </row>
    <row r="93" spans="1:19" ht="15">
      <c r="A93" s="6"/>
      <c r="B93" s="37"/>
      <c r="C93" s="31"/>
      <c r="D93" s="143"/>
      <c r="E93" s="143"/>
      <c r="F93" s="143"/>
      <c r="G93" s="144"/>
      <c r="H93" s="144"/>
      <c r="I93" s="144"/>
      <c r="J93" s="144">
        <f>SUM(J86:J92)</f>
        <v>23</v>
      </c>
      <c r="K93" s="144">
        <f>SUM(K86:K92)</f>
        <v>0</v>
      </c>
      <c r="L93" s="145"/>
      <c r="M93" s="145"/>
      <c r="N93" s="144">
        <f>SUM(N85:N92)</f>
        <v>0</v>
      </c>
      <c r="O93" s="144">
        <f>SUM(O85:O92)</f>
        <v>0</v>
      </c>
      <c r="P93" s="144">
        <f>G93+K93+O93</f>
        <v>0</v>
      </c>
      <c r="Q93" s="146"/>
      <c r="R93" s="31"/>
      <c r="S93" s="31"/>
    </row>
    <row r="94" spans="1:19" ht="15">
      <c r="A94" s="6"/>
      <c r="B94" s="37"/>
      <c r="C94" s="31"/>
      <c r="D94" s="146"/>
      <c r="E94" s="146"/>
      <c r="F94" s="146"/>
      <c r="G94" s="147"/>
      <c r="H94" s="144"/>
      <c r="I94" s="144"/>
      <c r="J94" s="144"/>
      <c r="K94" s="148"/>
      <c r="L94" s="149"/>
      <c r="M94" s="149"/>
      <c r="N94" s="149"/>
      <c r="O94" s="149"/>
      <c r="P94" s="150"/>
      <c r="Q94" s="146"/>
      <c r="R94" s="31"/>
      <c r="S94" s="31"/>
    </row>
    <row r="95" spans="1:19" ht="15">
      <c r="A95" s="6"/>
      <c r="B95" s="27"/>
      <c r="C95" s="42"/>
      <c r="D95" s="151"/>
      <c r="E95" s="151"/>
      <c r="F95" s="152"/>
      <c r="G95" s="153"/>
      <c r="H95" s="154"/>
      <c r="I95" s="154"/>
      <c r="J95" s="154"/>
      <c r="K95" s="155"/>
      <c r="L95" s="156"/>
      <c r="M95" s="156"/>
      <c r="N95" s="156"/>
      <c r="O95" s="156"/>
      <c r="P95" s="150"/>
      <c r="Q95" s="146"/>
      <c r="R95" s="31"/>
      <c r="S95" s="31"/>
    </row>
    <row r="96" spans="1:19" ht="15">
      <c r="A96" s="6"/>
      <c r="B96" s="27"/>
      <c r="C96" s="6"/>
      <c r="D96" s="157"/>
      <c r="E96" s="158"/>
      <c r="F96" s="157"/>
      <c r="G96" s="157"/>
      <c r="H96" s="146"/>
      <c r="I96" s="146"/>
      <c r="J96" s="146"/>
      <c r="K96" s="146"/>
      <c r="L96" s="150"/>
      <c r="M96" s="159"/>
      <c r="N96" s="159"/>
      <c r="O96" s="159"/>
      <c r="P96" s="159"/>
      <c r="Q96" s="158"/>
      <c r="R96" s="6"/>
      <c r="S96" s="6"/>
    </row>
    <row r="97" spans="1:19" ht="15">
      <c r="A97" s="6"/>
      <c r="B97" s="27"/>
      <c r="C97" s="9" t="s">
        <v>17</v>
      </c>
      <c r="D97" s="167"/>
      <c r="E97" s="167"/>
      <c r="F97" s="168"/>
      <c r="G97" s="168"/>
      <c r="H97" s="168"/>
      <c r="I97" s="168"/>
      <c r="J97" s="168">
        <f>J93+J84+N76+J66+J54+J41+J28</f>
        <v>442.5</v>
      </c>
      <c r="K97" s="168">
        <f>K93+K84+K66+K54+K41+K28</f>
        <v>0</v>
      </c>
      <c r="L97" s="169"/>
      <c r="M97" s="168"/>
      <c r="N97" s="168">
        <f>N93+N84+N76+N66+N54+N41+N28</f>
        <v>291.5</v>
      </c>
      <c r="O97" s="168">
        <f>O93+O84+O76+O66+O54+O41+O28</f>
        <v>0</v>
      </c>
      <c r="P97" s="148">
        <f>G97+K97+O97</f>
        <v>0</v>
      </c>
      <c r="Q97" s="168">
        <f>SUM(P13:P93)</f>
        <v>0</v>
      </c>
      <c r="R97" s="6"/>
      <c r="S97" s="6"/>
    </row>
    <row r="98" spans="1:19" ht="15">
      <c r="A98" s="6"/>
      <c r="B98" s="27"/>
      <c r="C98" s="6"/>
      <c r="D98" s="158"/>
      <c r="E98" s="158"/>
      <c r="F98" s="158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58"/>
      <c r="R98" s="6"/>
      <c r="S98" s="6"/>
    </row>
    <row r="99" spans="1:19" ht="18">
      <c r="A99" s="6"/>
      <c r="B99" s="27"/>
      <c r="C99" s="43" t="s">
        <v>33</v>
      </c>
      <c r="D99" s="184"/>
      <c r="E99" s="184"/>
      <c r="F99" s="185"/>
      <c r="G99" s="186"/>
      <c r="H99" s="186"/>
      <c r="I99" s="186"/>
      <c r="J99" s="186"/>
      <c r="K99" s="162">
        <f>SUM(K97:K98)</f>
        <v>0</v>
      </c>
      <c r="L99" s="162"/>
      <c r="M99" s="162"/>
      <c r="N99" s="162"/>
      <c r="O99" s="162"/>
      <c r="P99" s="162"/>
      <c r="Q99" s="161"/>
      <c r="R99" s="43"/>
      <c r="S99" s="44"/>
    </row>
    <row r="100" spans="2:17" ht="18">
      <c r="B100" s="4"/>
      <c r="D100" s="185"/>
      <c r="E100" s="185"/>
      <c r="F100" s="185"/>
      <c r="G100" s="186"/>
      <c r="H100" s="187"/>
      <c r="I100" s="187"/>
      <c r="J100" s="187"/>
      <c r="K100" s="163">
        <f>K99-K43</f>
        <v>0</v>
      </c>
      <c r="L100" s="164"/>
      <c r="M100" s="164"/>
      <c r="N100" s="164"/>
      <c r="O100" s="163">
        <f>O97</f>
        <v>0</v>
      </c>
      <c r="P100" s="144">
        <f>G100+K100+O100</f>
        <v>0</v>
      </c>
      <c r="Q100" s="165" t="s">
        <v>19</v>
      </c>
    </row>
    <row r="101" spans="4:17" ht="18">
      <c r="D101" s="185"/>
      <c r="E101" s="185"/>
      <c r="F101" s="185"/>
      <c r="G101" s="186"/>
      <c r="H101" s="186"/>
      <c r="I101" s="186"/>
      <c r="J101" s="186"/>
      <c r="K101" s="162"/>
      <c r="L101" s="162"/>
      <c r="M101" s="162"/>
      <c r="N101" s="162"/>
      <c r="O101" s="162"/>
      <c r="P101" s="162"/>
      <c r="Q101" s="161"/>
    </row>
    <row r="102" spans="4:17" ht="15">
      <c r="D102" s="185"/>
      <c r="E102" s="185"/>
      <c r="F102" s="185"/>
      <c r="G102" s="187"/>
      <c r="H102" s="187"/>
      <c r="I102" s="187"/>
      <c r="J102" s="187"/>
      <c r="K102" s="150"/>
      <c r="L102" s="150"/>
      <c r="M102" s="150"/>
      <c r="N102" s="150"/>
      <c r="O102" s="150"/>
      <c r="P102" s="150"/>
      <c r="Q102" s="161"/>
    </row>
    <row r="103" spans="3:17" ht="18">
      <c r="C103" s="43"/>
      <c r="D103" s="161"/>
      <c r="E103" s="161"/>
      <c r="F103" s="161"/>
      <c r="G103" s="162"/>
      <c r="H103" s="150"/>
      <c r="I103" s="150"/>
      <c r="J103" s="150"/>
      <c r="K103" s="162"/>
      <c r="L103" s="150"/>
      <c r="M103" s="150"/>
      <c r="N103" s="150"/>
      <c r="O103" s="162">
        <f>O100*1.21</f>
        <v>0</v>
      </c>
      <c r="P103" s="162">
        <f>P100*1.21</f>
        <v>0</v>
      </c>
      <c r="Q103" s="162" t="s">
        <v>102</v>
      </c>
    </row>
    <row r="104" spans="4:17" ht="15">
      <c r="D104" s="161"/>
      <c r="E104" s="161"/>
      <c r="F104" s="161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61"/>
    </row>
  </sheetData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  <ignoredErrors>
    <ignoredError sqref="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2021-01-26T21:44:55Z</dcterms:created>
  <dcterms:modified xsi:type="dcterms:W3CDTF">2021-12-18T17:32:42Z</dcterms:modified>
  <cp:category/>
  <cp:version/>
  <cp:contentType/>
  <cp:contentStatus/>
</cp:coreProperties>
</file>