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9-058-121-02 - SO 03 KOMU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'9-058-121-02 - SO 03 KOMU...'!$C$88:$K$255</definedName>
    <definedName name="_xlnm.Print_Area" localSheetId="1">'9-058-121-02 - SO 03 KOMU...'!$C$4:$J$37,'9-058-121-02 - SO 03 KOMU...'!$C$43:$J$72,'9-058-121-02 - SO 03 KOMU...'!$C$78:$K$255</definedName>
    <definedName name="_xlnm.Print_Titles" localSheetId="1">'9-058-121-02 - SO 03 KOMU...'!$88:$88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T103"/>
  <c r="R104"/>
  <c r="R103"/>
  <c r="P104"/>
  <c r="P103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J86"/>
  <c r="F85"/>
  <c r="F83"/>
  <c r="E81"/>
  <c r="J51"/>
  <c r="F50"/>
  <c r="F48"/>
  <c r="E46"/>
  <c r="J19"/>
  <c r="E19"/>
  <c r="J85"/>
  <c r="J18"/>
  <c r="J16"/>
  <c r="E16"/>
  <c r="F51"/>
  <c r="J15"/>
  <c r="J10"/>
  <c r="J83"/>
  <c i="1" r="L50"/>
  <c r="AM50"/>
  <c r="AM49"/>
  <c r="L49"/>
  <c r="AM47"/>
  <c r="L47"/>
  <c r="L45"/>
  <c r="L44"/>
  <c i="2" r="BK211"/>
  <c r="J93"/>
  <c r="J165"/>
  <c r="BK221"/>
  <c r="BK177"/>
  <c r="J134"/>
  <c r="BK198"/>
  <c r="J248"/>
  <c r="J139"/>
  <c r="J32"/>
  <c r="BK241"/>
  <c r="BK113"/>
  <c r="J183"/>
  <c r="BK243"/>
  <c r="J251"/>
  <c r="J125"/>
  <c r="J129"/>
  <c r="J151"/>
  <c r="J221"/>
  <c r="BK151"/>
  <c i="1" r="AS54"/>
  <c i="2" r="BK217"/>
  <c r="BK236"/>
  <c r="J214"/>
  <c r="J200"/>
  <c r="BK109"/>
  <c r="BK165"/>
  <c r="BK160"/>
  <c r="BK104"/>
  <c r="BK212"/>
  <c r="BK97"/>
  <c r="BK231"/>
  <c r="BK155"/>
  <c r="J194"/>
  <c r="J172"/>
  <c r="J168"/>
  <c r="J217"/>
  <c r="J160"/>
  <c r="F34"/>
  <c r="J198"/>
  <c r="J238"/>
  <c r="BK245"/>
  <c r="BK129"/>
  <c r="BK102"/>
  <c r="J212"/>
  <c r="J243"/>
  <c r="J241"/>
  <c r="BK248"/>
  <c r="BK251"/>
  <c r="BK163"/>
  <c r="J190"/>
  <c r="BK254"/>
  <c r="BK253"/>
  <c r="BK93"/>
  <c r="BK180"/>
  <c r="BK172"/>
  <c r="J143"/>
  <c r="BK190"/>
  <c r="F33"/>
  <c r="BK239"/>
  <c r="J207"/>
  <c r="BK183"/>
  <c r="J163"/>
  <c r="BK200"/>
  <c r="J122"/>
  <c r="BK139"/>
  <c r="J203"/>
  <c r="J109"/>
  <c r="BK225"/>
  <c r="J225"/>
  <c r="J177"/>
  <c r="F32"/>
  <c r="J245"/>
  <c r="BK147"/>
  <c r="J97"/>
  <c r="J186"/>
  <c r="J254"/>
  <c r="J211"/>
  <c r="BK186"/>
  <c r="BK122"/>
  <c r="J239"/>
  <c r="J205"/>
  <c r="J100"/>
  <c r="BK100"/>
  <c r="J236"/>
  <c r="J155"/>
  <c r="BK134"/>
  <c r="BK214"/>
  <c r="J229"/>
  <c r="BK207"/>
  <c r="BK238"/>
  <c r="BK234"/>
  <c r="J113"/>
  <c r="BK118"/>
  <c r="BK194"/>
  <c r="BK205"/>
  <c r="J118"/>
  <c r="J231"/>
  <c r="J104"/>
  <c r="J180"/>
  <c r="BK203"/>
  <c r="BK143"/>
  <c r="J253"/>
  <c r="BK229"/>
  <c r="J102"/>
  <c r="BK125"/>
  <c r="BK168"/>
  <c r="J234"/>
  <c r="J147"/>
  <c r="F35"/>
  <c l="1" r="BK92"/>
  <c r="J92"/>
  <c r="J58"/>
  <c r="BK108"/>
  <c r="J108"/>
  <c r="J60"/>
  <c r="R117"/>
  <c r="P154"/>
  <c r="P92"/>
  <c r="P117"/>
  <c r="R138"/>
  <c r="T185"/>
  <c r="R108"/>
  <c r="T138"/>
  <c r="R171"/>
  <c r="P138"/>
  <c r="T171"/>
  <c r="T92"/>
  <c r="BK117"/>
  <c r="J117"/>
  <c r="J61"/>
  <c r="BK138"/>
  <c r="J138"/>
  <c r="J64"/>
  <c r="BK210"/>
  <c r="J210"/>
  <c r="J69"/>
  <c r="P108"/>
  <c r="BK154"/>
  <c r="J154"/>
  <c r="J65"/>
  <c r="P185"/>
  <c r="T108"/>
  <c r="BK171"/>
  <c r="J171"/>
  <c r="J66"/>
  <c r="P171"/>
  <c r="P210"/>
  <c r="P209"/>
  <c r="P250"/>
  <c r="T154"/>
  <c r="BK185"/>
  <c r="J185"/>
  <c r="J67"/>
  <c r="T210"/>
  <c r="T209"/>
  <c r="BK250"/>
  <c r="J250"/>
  <c r="J71"/>
  <c r="R250"/>
  <c r="R92"/>
  <c r="R91"/>
  <c r="T117"/>
  <c r="R154"/>
  <c r="R185"/>
  <c r="R210"/>
  <c r="R209"/>
  <c r="T250"/>
  <c r="BK103"/>
  <c r="J103"/>
  <c r="J59"/>
  <c r="BK133"/>
  <c r="J133"/>
  <c r="J63"/>
  <c r="BK247"/>
  <c r="J247"/>
  <c r="J70"/>
  <c r="BK128"/>
  <c r="J128"/>
  <c r="J62"/>
  <c r="J48"/>
  <c r="BE97"/>
  <c r="BE100"/>
  <c r="BE104"/>
  <c r="BE253"/>
  <c i="1" r="BC55"/>
  <c i="2" r="J50"/>
  <c r="F86"/>
  <c r="BE93"/>
  <c r="BE190"/>
  <c r="BE254"/>
  <c r="BE165"/>
  <c r="BE177"/>
  <c r="BE180"/>
  <c r="BE183"/>
  <c r="BE186"/>
  <c r="BE194"/>
  <c r="BE143"/>
  <c r="BE147"/>
  <c r="BE151"/>
  <c r="BE241"/>
  <c r="BE251"/>
  <c r="BE113"/>
  <c r="BE155"/>
  <c r="BE172"/>
  <c i="1" r="AW55"/>
  <c i="2" r="BE134"/>
  <c r="BE168"/>
  <c r="BE198"/>
  <c r="BE203"/>
  <c r="BE205"/>
  <c r="BE211"/>
  <c r="BE212"/>
  <c r="BE214"/>
  <c r="BE231"/>
  <c r="BE234"/>
  <c r="BE217"/>
  <c r="BE118"/>
  <c r="BE122"/>
  <c r="BE236"/>
  <c r="BE139"/>
  <c r="BE160"/>
  <c i="1" r="BA55"/>
  <c r="BB55"/>
  <c i="2" r="BE102"/>
  <c r="BE200"/>
  <c r="BE207"/>
  <c r="BE109"/>
  <c r="BE125"/>
  <c r="BE129"/>
  <c r="BE163"/>
  <c r="BE221"/>
  <c r="BE225"/>
  <c r="BE229"/>
  <c r="BE238"/>
  <c r="BE239"/>
  <c r="BE243"/>
  <c r="BE245"/>
  <c r="BE248"/>
  <c i="1" r="BD55"/>
  <c r="BB54"/>
  <c r="W31"/>
  <c r="BA54"/>
  <c r="W30"/>
  <c r="BC54"/>
  <c r="AY54"/>
  <c r="BD54"/>
  <c r="W33"/>
  <c i="2" l="1" r="T91"/>
  <c r="T90"/>
  <c r="T89"/>
  <c r="P91"/>
  <c r="R90"/>
  <c r="R89"/>
  <c r="P90"/>
  <c r="P89"/>
  <c i="1" r="AU55"/>
  <c i="2" r="BK209"/>
  <c r="J209"/>
  <c r="J68"/>
  <c r="BK91"/>
  <c r="BK90"/>
  <c r="J90"/>
  <c r="J56"/>
  <c i="1" r="W32"/>
  <c i="2" r="F31"/>
  <c i="1" r="AZ55"/>
  <c r="AZ54"/>
  <c r="W29"/>
  <c r="AX54"/>
  <c r="AW54"/>
  <c r="AK30"/>
  <c i="2" r="J31"/>
  <c i="1" r="AV55"/>
  <c r="AT55"/>
  <c r="AU54"/>
  <c i="2" l="1" r="J91"/>
  <c r="J57"/>
  <c r="BK89"/>
  <c r="J89"/>
  <c i="1" r="AV54"/>
  <c r="AK29"/>
  <c i="2" r="J28"/>
  <c i="1" r="AG55"/>
  <c r="AG54"/>
  <c r="AK26"/>
  <c i="2" l="1" r="J37"/>
  <c r="J55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<sst xmlns="http://schemas.openxmlformats.org/spreadsheetml/2006/main">
  <si>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</si>
  <si>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</si>
  <si>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</si>
  <si>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</si>
  <si>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</si>
  <si>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{61807bbe-ce8d-488c-b026-94fa41fef76d}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</si>
  <si>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</si>
  <si>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</si>
  <si>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</si>
  <si>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</si>
  <si>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</si>
  <si>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</si>
  <si>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</si>
  <si>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</si>
  <si>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9-058/121/02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</si>
  <si>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</si>
  <si>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</si>
  <si>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 03 KOMUNIKACE, CHODNÍKY, ZPEVNĚNÉ PLOCHY</t>
  </si>
  <si>
    <t>KSO:</t>
  </si>
  <si>
    <t/>
  </si>
  <si>
    <t>CC-CZ:</t>
  </si>
  <si>
    <t>Místo:</t>
  </si>
  <si>
    <t>Brno</t>
  </si>
  <si>
    <t>Datum:</t>
  </si>
  <si>
    <t>30. 9. 2022</t>
  </si>
  <si>
    <t>Zadavatel:</t>
  </si>
  <si>
    <t>IČ:</t>
  </si>
  <si>
    <t>r-atelier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</si>
  <si>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</si>
  <si>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</si>
  <si>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</si>
  <si>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</si>
  <si>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</si>
  <si>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</si>
  <si>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</si>
  <si>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Petr Staněk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</si>
  <si>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</si>
  <si>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</si>
  <si>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</si>
  <si>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</si>
  <si>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</si>
  <si>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</si>
  <si>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</si>
  <si>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</si>
  <si>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</si>
  <si>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</si>
  <si>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</si>
  <si>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</si>
  <si>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</si>
  <si>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</si>
  <si>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</si>
  <si>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</si>
  <si>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</si>
  <si>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</si>
  <si>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</si>
  <si>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</si>
  <si>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</si>
  <si>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</si>
  <si>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</si>
  <si>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</si>
  <si>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</si>
  <si>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</si>
  <si>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</si>
  <si>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</si>
  <si>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</si>
  <si>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</si>
  <si>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</si>
  <si>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</si>
  <si>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</si>
  <si>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</si>
  <si>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</si>
  <si>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</si>
  <si>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</si>
  <si>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</si>
  <si>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</si>
  <si>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</si>
  <si>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</si>
  <si>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</si>
  <si>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</si>
  <si>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</si>
  <si>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</si>
  <si>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</si>
  <si>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</si>
  <si>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</si>
  <si>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</si>
  <si>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</si>
  <si>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HSV</t>
  </si>
  <si>
    <t xml:space="preserve">    1 - Zemní práce</t>
  </si>
  <si>
    <t xml:space="preserve">      11 - Zemní práce - přípravné a přidružené práce</t>
  </si>
  <si>
    <t xml:space="preserve">      12 - Zemní práce - odkopy </t>
  </si>
  <si>
    <t xml:space="preserve">      13 - Zemní práce - jámy a rýhy pro drenáže a šachty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</si>
  <si>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</si>
  <si>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</si>
  <si>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</si>
  <si>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</si>
  <si>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</si>
  <si>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</si>
  <si>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</si>
  <si>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</si>
  <si>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</si>
  <si>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99 - Přesuny hmot a suti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</si>
  <si>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</si>
  <si>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</si>
  <si>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</si>
  <si>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</si>
  <si>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</si>
  <si>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</si>
  <si>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</si>
  <si>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</si>
  <si>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</si>
  <si>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</si>
  <si>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</si>
  <si>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</si>
  <si>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</si>
  <si>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</si>
  <si>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</si>
  <si>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</si>
  <si>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</si>
  <si>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11</t>
  </si>
  <si>
    <t>Zemní práce - přípravné a přidružené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</si>
  <si>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</si>
  <si>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</si>
  <si>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</si>
  <si>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</si>
  <si>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2022 01</t>
  </si>
  <si>
    <t>4</t>
  </si>
  <si>
    <t>3</t>
  </si>
  <si>
    <t>-1256638335</t>
  </si>
  <si>
    <t>Online PSC</t>
  </si>
  <si>
    <t>https://podminky.urs.cz/item/CS_URS_2022_01/113106121</t>
  </si>
  <si>
    <t>P</t>
  </si>
  <si>
    <t>Poznámka k položce:_x000d_
rozebrání dlážděnéího chodníku u objektu B</t>
  </si>
  <si>
    <t>VV</t>
  </si>
  <si>
    <t>13*0,9</t>
  </si>
  <si>
    <t>113106193</t>
  </si>
  <si>
    <t>Rozebrání dlažeb a dílců vozovek a ploch s přemístěním hmot na skládku na vzdálenost do 3 m nebo s naložením na dopravní prostředek, s jakoukoliv výplní spár ručně z vegetační dlažby s ložem z kameniva betonové</t>
  </si>
  <si>
    <t>2067039217</t>
  </si>
  <si>
    <t>https://podminky.urs.cz/item/CS_URS_2022_01/113106193</t>
  </si>
  <si>
    <t>Poznámka k položce:_x000d_
rozebrání stávající dlažby parkoviště, dlažba ponechána na místě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</si>
  <si>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</si>
  <si>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</si>
  <si>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2128040753</t>
  </si>
  <si>
    <t>https://podminky.urs.cz/item/CS_URS_2022_01/113107323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</si>
  <si>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</si>
  <si>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</si>
  <si>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</si>
  <si>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CS ÚRS 2019 01</t>
  </si>
  <si>
    <t>-513173240</t>
  </si>
  <si>
    <t>12</t>
  </si>
  <si>
    <t xml:space="preserve">Zemní práce - odkopy </t>
  </si>
  <si>
    <t>5</t>
  </si>
  <si>
    <t>122251103</t>
  </si>
  <si>
    <t>Odkopávky a prokopávky nezapažené strojně v hornině třídy těžitelnosti I skupiny 3 přes 50 do 100 m3</t>
  </si>
  <si>
    <t>m3</t>
  </si>
  <si>
    <t>-2007132936</t>
  </si>
  <si>
    <t>https://podminky.urs.cz/item/CS_URS_2022_01/122251103</t>
  </si>
  <si>
    <t>Poznámka k položce:_x000d_
Odkopávka pod tělesem komunikací od úrovně stávajícího terénu po zemní pláň_x000d_
0,65m příprava terasového chodníku_x000d_
0,35m dlážděný chodník_x000d_
0,5 schodiště</t>
  </si>
  <si>
    <t>167*1,1*0,65+17*0,35+0,5*3,75*1,6</t>
  </si>
  <si>
    <t>13</t>
  </si>
  <si>
    <t>Zemní práce - jámy a rýhy pro drenáže a šachty</t>
  </si>
  <si>
    <t>6</t>
  </si>
  <si>
    <t>132212131</t>
  </si>
  <si>
    <t>Hloubení nezapažených rýh šířky do 800 mm ručně s urovnáním dna do předepsaného profilu a spádu v hornině třídy těžitelnosti I skupiny 3 soudržných</t>
  </si>
  <si>
    <t>1139496532</t>
  </si>
  <si>
    <t>https://podminky.urs.cz/item/CS_URS_2022_01/132212131</t>
  </si>
  <si>
    <t>Poznámka k položce:_x000d_
hloubení drenážní rýhy</t>
  </si>
  <si>
    <t>(51+2+5)*0,3*0,2</t>
  </si>
  <si>
    <t>7</t>
  </si>
  <si>
    <t>132212331</t>
  </si>
  <si>
    <t>Hloubení nezapažených rýh šířky přes 800 do 2 000 mm ručně s urovnáním dna do předepsaného profilu a spádu v hornině třídy těžitelnosti I skupiny 3 soudržných</t>
  </si>
  <si>
    <t>803926537</t>
  </si>
  <si>
    <t>https://podminky.urs.cz/item/CS_URS_2022_01/132212331</t>
  </si>
  <si>
    <t>Poznámka k položce:_x000d_
rýhy pro základ zdi a schodiště</t>
  </si>
  <si>
    <t>1,6*1,55+5,75*1,85</t>
  </si>
  <si>
    <t>16</t>
  </si>
  <si>
    <t>Zemní práce - přemístění výkopku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</si>
  <si>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</si>
  <si>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</si>
  <si>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</si>
  <si>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1788463626</t>
  </si>
  <si>
    <t>https://podminky.urs.cz/item/CS_URS_2022_01/162751117</t>
  </si>
  <si>
    <t>Poznámka k položce:_x000d_
odvoz přebytku zeminy na skládku</t>
  </si>
  <si>
    <t>128,355+3,48+13,118-24,17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</si>
  <si>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</si>
  <si>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</si>
  <si>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</si>
  <si>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2110767719</t>
  </si>
  <si>
    <t>https://podminky.urs.cz/item/CS_URS_2022_01/162751119</t>
  </si>
  <si>
    <t>Poznámka k položce:_x000d_
příplatek za 1 km navíc odvozu zeminy na skládku</t>
  </si>
  <si>
    <t>10</t>
  </si>
  <si>
    <t>997221873</t>
  </si>
  <si>
    <t>Poplatek za uložení stavebního odpadu na recyklační skládce (skládkovné) zeminy a kamení zatříděného do Katalogu odpadů pod kódem 17 05 04</t>
  </si>
  <si>
    <t>t</t>
  </si>
  <si>
    <t>1208695934</t>
  </si>
  <si>
    <t>https://podminky.urs.cz/item/CS_URS_2022_01/997221873</t>
  </si>
  <si>
    <t>120,783*1,7 'Přepočtené koeficientem množství</t>
  </si>
  <si>
    <t>17</t>
  </si>
  <si>
    <t>Zemní práce - konstrukce ze zemin</t>
  </si>
  <si>
    <t>171111103</t>
  </si>
  <si>
    <t>Uložení sypanin do násypů ručně s rozprostřením sypaniny ve vrstvách a s hrubým urovnáním zhutněných z hornin soudržných jakékoliv třídy těžitelnosti</t>
  </si>
  <si>
    <t>1051134163</t>
  </si>
  <si>
    <t>https://podminky.urs.cz/item/CS_URS_2022_01/171111103</t>
  </si>
  <si>
    <t>Poznámka k položce:_x000d_
zemní zásypy</t>
  </si>
  <si>
    <t>5,75*1,4+1,6*1,45+46*0,3</t>
  </si>
  <si>
    <t>18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</si>
  <si>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</si>
  <si>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</si>
  <si>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</si>
  <si>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1183337397</t>
  </si>
  <si>
    <t>https://podminky.urs.cz/item/CS_URS_2022_01/181951112</t>
  </si>
  <si>
    <t>Poznámka k položce:_x000d_
srovnání a zhutnění pláně pod přípravou terasového chodníku, pod dlážděným chodníkem, pod schodištěm, v rýhách základů zdi a schodiště plocha obnovovaného parkoviště</t>
  </si>
  <si>
    <t>(167+17+3,75*1,4+1,6*1,3+5,75*1,3)*1,1+393</t>
  </si>
  <si>
    <t>Zakládání</t>
  </si>
  <si>
    <t>212751102</t>
  </si>
  <si>
    <t>Trativody z drenážních a melioračních trubek pro meliorace, dočasné nebo odlehčovací drenáže se zřízením štěrkového lože pod trubky a s jejich obsypem v otevřeném výkopu trubka flexibilní PVC-U SN 4 celoperforovaná 360° DN 65</t>
  </si>
  <si>
    <t>-2005228434</t>
  </si>
  <si>
    <t>https://podminky.urs.cz/item/CS_URS_2022_01/212751102</t>
  </si>
  <si>
    <t>Poznámka k položce:_x000d_
drenáž v rýze</t>
  </si>
  <si>
    <t>51+2+5</t>
  </si>
  <si>
    <t>14</t>
  </si>
  <si>
    <t>271542211</t>
  </si>
  <si>
    <t>Podsyp pod základové konstrukce se zhutněním a urovnáním povrchu ze štěrkodrtě netříděné</t>
  </si>
  <si>
    <t>1687233938</t>
  </si>
  <si>
    <t>https://podminky.urs.cz/item/CS_URS_2022_01/271542211</t>
  </si>
  <si>
    <t>Poznámka k položce:_x000d_
podsyp pod základové stěny</t>
  </si>
  <si>
    <t>0,2*1,3*1,4+0,2*1,3*5,75</t>
  </si>
  <si>
    <t>273351121</t>
  </si>
  <si>
    <t>Bednění základů desek zřízení</t>
  </si>
  <si>
    <t>1869577926</t>
  </si>
  <si>
    <t>https://podminky.urs.cz/item/CS_URS_2022_01/273351121</t>
  </si>
  <si>
    <t>Poznámka k položce:_x000d_
bednění monolitických desek</t>
  </si>
  <si>
    <t>49*0,25+55*0,15+14*2*0,15+(20+11+3)*0,15</t>
  </si>
  <si>
    <t>273351122</t>
  </si>
  <si>
    <t>Bednění základů desek odstranění</t>
  </si>
  <si>
    <t>-1994194098</t>
  </si>
  <si>
    <t>https://podminky.urs.cz/item/CS_URS_2022_01/273351122</t>
  </si>
  <si>
    <t>Poznámka k položce:_x000d_
odbenění monolitických desek</t>
  </si>
  <si>
    <t>Svislé a kompletní konstrukce</t>
  </si>
  <si>
    <t>55</t>
  </si>
  <si>
    <t>311321611</t>
  </si>
  <si>
    <t>Nadzákladové zdi z betonu železového (bez výztuže) nosné bez zvláštních nároků na vliv prostředí tř. C 30/37</t>
  </si>
  <si>
    <t>CS ÚRS 2024 01</t>
  </si>
  <si>
    <t>-76788209</t>
  </si>
  <si>
    <t>https://podminky.urs.cz/item/CS_URS_2024_01/311321611</t>
  </si>
  <si>
    <t>Poznámka k položce:_x000d_
opěrná stěna</t>
  </si>
  <si>
    <t>5,75*0,35*1,6</t>
  </si>
  <si>
    <t>Součet</t>
  </si>
  <si>
    <t>311351121</t>
  </si>
  <si>
    <t>Bednění nadzákladových zdí nosných rovné oboustranné za každou stranu zřízení</t>
  </si>
  <si>
    <t>1210335235</t>
  </si>
  <si>
    <t>https://podminky.urs.cz/item/CS_URS_2022_01/311351121</t>
  </si>
  <si>
    <t>1,6*5,75*2+0,35*1,6*2</t>
  </si>
  <si>
    <t>19</t>
  </si>
  <si>
    <t>311351122</t>
  </si>
  <si>
    <t>Bednění nadzákladových zdí nosných rovné oboustranné za každou stranu odstranění</t>
  </si>
  <si>
    <t>-55077331</t>
  </si>
  <si>
    <t>https://podminky.urs.cz/item/CS_URS_2022_01/311351122</t>
  </si>
  <si>
    <t>20</t>
  </si>
  <si>
    <t>311361821</t>
  </si>
  <si>
    <t>Výztuž nadzákladových zdí nosných svislých nebo odkloněných od svislice, rovných nebo oblých z betonářské oceli 10 505 (R) nebo BSt 500</t>
  </si>
  <si>
    <t>-2078134250</t>
  </si>
  <si>
    <t>https://podminky.urs.cz/item/CS_URS_2022_01/311361821</t>
  </si>
  <si>
    <t>3,22*0,085</t>
  </si>
  <si>
    <t>312351911</t>
  </si>
  <si>
    <t>Bednění nadzákladových zdí výplňových Příplatek k cenám za pohledový beton</t>
  </si>
  <si>
    <t>1713999457</t>
  </si>
  <si>
    <t>https://podminky.urs.cz/item/CS_URS_2022_01/312351911</t>
  </si>
  <si>
    <t>5,75*1</t>
  </si>
  <si>
    <t>Vodorovné konstrukce</t>
  </si>
  <si>
    <t>56</t>
  </si>
  <si>
    <t>430321616</t>
  </si>
  <si>
    <t>Schodišťové konstrukce a rampy z betonu železového (bez výztuže) stupně, schodnice, ramena, podesty s nosníky tř. C 30/37</t>
  </si>
  <si>
    <t>-2085528426</t>
  </si>
  <si>
    <t>https://podminky.urs.cz/item/CS_URS_2024_01/430321616</t>
  </si>
  <si>
    <t>Poznámka k položce:_x000d_
schodiště</t>
  </si>
  <si>
    <t>1,4*2,01</t>
  </si>
  <si>
    <t>23</t>
  </si>
  <si>
    <t>430361821</t>
  </si>
  <si>
    <t>Výztuž schodišťových konstrukcí a ramp stupňů, schodnic, ramen, podest s nosníky z betonářské oceli 10 505 (R) nebo BSt 500</t>
  </si>
  <si>
    <t>-640194841</t>
  </si>
  <si>
    <t>https://podminky.urs.cz/item/CS_URS_2022_01/430361821</t>
  </si>
  <si>
    <t>2,814*0,08+0,08</t>
  </si>
  <si>
    <t>24</t>
  </si>
  <si>
    <t>431351121</t>
  </si>
  <si>
    <t>Bednění podest, podstupňových desek a ramp včetně podpěrné konstrukce výšky do 4 m půdorysně přímočarých zřízení</t>
  </si>
  <si>
    <t>928483725</t>
  </si>
  <si>
    <t>https://podminky.urs.cz/item/CS_URS_2022_01/431351121</t>
  </si>
  <si>
    <t>1*1,4+0,8*1,4+4*1,4*1,3+3*0,13*1,4+28</t>
  </si>
  <si>
    <t>25</t>
  </si>
  <si>
    <t>431351122</t>
  </si>
  <si>
    <t>Bednění podest, podstupňových desek a ramp včetně podpěrné konstrukce výšky do 4 m půdorysně přímočarých odstranění</t>
  </si>
  <si>
    <t>1834971904</t>
  </si>
  <si>
    <t>https://podminky.urs.cz/item/CS_URS_2022_01/431351122</t>
  </si>
  <si>
    <t>Komunikace pozemní</t>
  </si>
  <si>
    <t>26</t>
  </si>
  <si>
    <t>564831011</t>
  </si>
  <si>
    <t>Podklad ze štěrkodrti ŠD s rozprostřením a zhutněním plochy jednotlivě do 100 m2, po zhutnění tl. 100 mm</t>
  </si>
  <si>
    <t>2117383024</t>
  </si>
  <si>
    <t>https://podminky.urs.cz/item/CS_URS_2022_01/564831011</t>
  </si>
  <si>
    <t>Poznámka k položce:_x000d_
podklad pod betonovou plochu</t>
  </si>
  <si>
    <t>167*1,1</t>
  </si>
  <si>
    <t>27</t>
  </si>
  <si>
    <t>564851012</t>
  </si>
  <si>
    <t>Podklad ze štěrkodrti ŠD s rozprostřením a zhutněním plochy jednotlivě do 100 m2, po zhutnění tl. 160 mm</t>
  </si>
  <si>
    <t>-1004673874</t>
  </si>
  <si>
    <t>https://podminky.urs.cz/item/CS_URS_2022_01/564851012</t>
  </si>
  <si>
    <t>Poznámka k položce:_x000d_
podklad pod dlážděný chodník</t>
  </si>
  <si>
    <t>17*1,1</t>
  </si>
  <si>
    <t>28</t>
  </si>
  <si>
    <t>564851111</t>
  </si>
  <si>
    <t>Podklad ze štěrkodrti ŠD s rozprostřením a zhutněním plochy přes 100 m2, po zhutnění tl. 150 mm</t>
  </si>
  <si>
    <t>368312726</t>
  </si>
  <si>
    <t>https://podminky.urs.cz/item/CS_URS_2022_01/564851111</t>
  </si>
  <si>
    <t>Poznámka k položce:_x000d_
dvě vrstvy obnovovaného parkoviště</t>
  </si>
  <si>
    <t>393*1,1+393</t>
  </si>
  <si>
    <t>54</t>
  </si>
  <si>
    <t>273322511</t>
  </si>
  <si>
    <t>Základy z betonu železového (bez výztuže) desky z betonu se zvýšenými nároky na prostředí tř. C 25/30</t>
  </si>
  <si>
    <t>467313121</t>
  </si>
  <si>
    <t>https://podminky.urs.cz/item/CS_URS_2024_01/273322511</t>
  </si>
  <si>
    <t>31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</si>
  <si>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</si>
  <si>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</si>
  <si>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1578045570</t>
  </si>
  <si>
    <t>https://podminky.urs.cz/item/CS_URS_2022_01/596412212</t>
  </si>
  <si>
    <t>Poznámka k položce:_x000d_
obnovované parkoviště, dlažba z místa</t>
  </si>
  <si>
    <t>32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</si>
  <si>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</si>
  <si>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</si>
  <si>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535473605</t>
  </si>
  <si>
    <t>https://podminky.urs.cz/item/CS_URS_2022_01/596811220</t>
  </si>
  <si>
    <t>33</t>
  </si>
  <si>
    <t>M</t>
  </si>
  <si>
    <t>59247900</t>
  </si>
  <si>
    <t>dlažba plošná betonová terasová vymývaná 400x400x45mm</t>
  </si>
  <si>
    <t>-1076245545</t>
  </si>
  <si>
    <t>17*1,05 'Přepočtené koeficientem množství</t>
  </si>
  <si>
    <t>34</t>
  </si>
  <si>
    <t>599141111</t>
  </si>
  <si>
    <t>Vyplnění spár mezi silničními dílci jakékoliv tloušťky živičnou zálivkou</t>
  </si>
  <si>
    <t>657345553</t>
  </si>
  <si>
    <t>https://podminky.urs.cz/item/CS_URS_2022_01/599141111</t>
  </si>
  <si>
    <t>Ostatní konstrukce a práce, bourání</t>
  </si>
  <si>
    <t>91</t>
  </si>
  <si>
    <t>Doplňující konstrukce a práce pozemních komunikací, letišť a ploch</t>
  </si>
  <si>
    <t>35</t>
  </si>
  <si>
    <t>919748111</t>
  </si>
  <si>
    <t>Provedení postřiku, popř. zdrsnění povrchu cementobetonového krytu nebo podkladu ochrannou emulzí</t>
  </si>
  <si>
    <t>CS ÚRS 2018 01</t>
  </si>
  <si>
    <t>515305502</t>
  </si>
  <si>
    <t>36</t>
  </si>
  <si>
    <t>24551090</t>
  </si>
  <si>
    <t>nástřik ochranný čerstvého betonu proti vysychání</t>
  </si>
  <si>
    <t>litr</t>
  </si>
  <si>
    <t>-1372675073</t>
  </si>
  <si>
    <t>167*0,25 'Přepočtené koeficientem množství</t>
  </si>
  <si>
    <t>37</t>
  </si>
  <si>
    <t>919111111</t>
  </si>
  <si>
    <t>Řezání dilatačních spár v čerstvém cementobetonovém krytu příčných nebo podélných, šířky 4 mm, hloubky do 60 mm</t>
  </si>
  <si>
    <t>1985088622</t>
  </si>
  <si>
    <t>https://podminky.urs.cz/item/CS_URS_2022_01/919111111</t>
  </si>
  <si>
    <t>13*2,45+0,3+0,3+3*2,25</t>
  </si>
  <si>
    <t>38</t>
  </si>
  <si>
    <t>919716111</t>
  </si>
  <si>
    <t>Ocelová výztuž cementobetonového krytu ze svařovaných sítí hmotnosti do 7,5 kg/m2</t>
  </si>
  <si>
    <t>414338592</t>
  </si>
  <si>
    <t>Poznámka k položce:_x000d_
výztuž přípravy terasového chodníku KARI 8/100</t>
  </si>
  <si>
    <t>(167+49)*1,1*7,5</t>
  </si>
  <si>
    <t>1782*0,001 'Přepočtené koeficientem množství</t>
  </si>
  <si>
    <t>39</t>
  </si>
  <si>
    <t>919726122</t>
  </si>
  <si>
    <t>Geotextilie netkaná pro ochranu, separaci nebo filtraci měrná hmotnost přes 200 do 300 g/m2</t>
  </si>
  <si>
    <t>1035894803</t>
  </si>
  <si>
    <t>https://podminky.urs.cz/item/CS_URS_2022_01/919726122</t>
  </si>
  <si>
    <t>Poznámka k položce:_x000d_
položení geotextílie pod přípravou pro terasový chodník, pod dlážděný chodník</t>
  </si>
  <si>
    <t>1,1*(167+17)</t>
  </si>
  <si>
    <t>40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</si>
  <si>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</si>
  <si>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</si>
  <si>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1893859117</t>
  </si>
  <si>
    <t>https://podminky.urs.cz/item/CS_URS_2022_01/916131213</t>
  </si>
  <si>
    <t>Poznámka k položce:_x000d_
osazení obruby obnovovaného parkoviště</t>
  </si>
  <si>
    <t>41</t>
  </si>
  <si>
    <t>59217031</t>
  </si>
  <si>
    <t>obrubník betonový silniční 1000x150x250mm</t>
  </si>
  <si>
    <t>683272420</t>
  </si>
  <si>
    <t>25*1,05 'Přepočtené koeficientem množství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</si>
  <si>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</si>
  <si>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</si>
  <si>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</si>
  <si>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887997348</t>
  </si>
  <si>
    <t>https://podminky.urs.cz/item/CS_URS_2022_01/916231213</t>
  </si>
  <si>
    <t xml:space="preserve">Poznámka k položce:_x000d_
osazení obrubníku chodníku </t>
  </si>
  <si>
    <t>43</t>
  </si>
  <si>
    <t>59217017</t>
  </si>
  <si>
    <t>obrubník betonový chodníkový 1000x100x250mm</t>
  </si>
  <si>
    <t>1024917695</t>
  </si>
  <si>
    <t>1*1,05 'Přepočtené koeficientem množství</t>
  </si>
  <si>
    <t>44</t>
  </si>
  <si>
    <t>914111111</t>
  </si>
  <si>
    <t>Montáž svislé dopravní značky základní velikosti do 1 m2 objímkami na sloupky nebo konzoly</t>
  </si>
  <si>
    <t>kus</t>
  </si>
  <si>
    <t>159813361</t>
  </si>
  <si>
    <t>https://podminky.urs.cz/item/CS_URS_2022_01/914111111</t>
  </si>
  <si>
    <t>45</t>
  </si>
  <si>
    <t>40445625</t>
  </si>
  <si>
    <t>informativní značky provozní IP8, IP9, IP11-IP13 500x700mm</t>
  </si>
  <si>
    <t>642345211</t>
  </si>
  <si>
    <t>46</t>
  </si>
  <si>
    <t>40445649</t>
  </si>
  <si>
    <t>dodatkové tabulky E3-E5, E8, E14-E16 500x150mm</t>
  </si>
  <si>
    <t>1324843628</t>
  </si>
  <si>
    <t>47</t>
  </si>
  <si>
    <t>40445235</t>
  </si>
  <si>
    <t>sloupek pro dopravní značku Al D 60mm v 3,5m</t>
  </si>
  <si>
    <t>487216233</t>
  </si>
  <si>
    <t>2*1,05 'Přepočtené koeficientem množství</t>
  </si>
  <si>
    <t>48</t>
  </si>
  <si>
    <t>915111112</t>
  </si>
  <si>
    <t>Vodorovné dopravní značení stříkané barvou dělící čára šířky 125 mm souvislá bílá retroreflexní</t>
  </si>
  <si>
    <t>-1149792036</t>
  </si>
  <si>
    <t>https://podminky.urs.cz/item/CS_URS_2022_01/915111112</t>
  </si>
  <si>
    <t>49</t>
  </si>
  <si>
    <t>915131112</t>
  </si>
  <si>
    <t>Vodorovné dopravní značení stříkané barvou přechody pro chodce, šipky, symboly bílé retroreflexní</t>
  </si>
  <si>
    <t>-1223942822</t>
  </si>
  <si>
    <t>https://podminky.urs.cz/item/CS_URS_2022_01/915131112</t>
  </si>
  <si>
    <t>99</t>
  </si>
  <si>
    <t>Přesuny hmot a suti</t>
  </si>
  <si>
    <t>50</t>
  </si>
  <si>
    <t>998223011</t>
  </si>
  <si>
    <t>Přesun hmot pro pozemní komunikace s krytem dlážděným dopravní vzdálenost do 200 m jakékoliv délky objektu</t>
  </si>
  <si>
    <t>-2123785163</t>
  </si>
  <si>
    <t>https://podminky.urs.cz/item/CS_URS_2022_01/998223011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</si>
  <si>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</si>
  <si>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</si>
  <si>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</si>
  <si>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</si>
  <si>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</si>
  <si>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-1676106051</t>
  </si>
  <si>
    <t>72,705+3,325+2,434</t>
  </si>
  <si>
    <t>52</t>
  </si>
  <si>
    <t>997221559</t>
  </si>
  <si>
    <t>Vodorovná doprava suti bez naložení, ale se složením a s hrubým urovnáním Příplatek k ceně za každý další i započatý 1 km přes 1 km</t>
  </si>
  <si>
    <t>1350136831</t>
  </si>
  <si>
    <t>53</t>
  </si>
  <si>
    <t>997221862</t>
  </si>
  <si>
    <t>Poplatek za uložení stavebního odpadu na recyklační skládce (skládkovné) z armovaného betonu zatříděného do Katalogu odpadů pod kódem 17 01 01</t>
  </si>
  <si>
    <t>-384023419</t>
  </si>
  <si>
    <t>https://podminky.urs.cz/item/CS_URS_2022_01/997221862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</si>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</sst>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1" TargetMode="External" /><Relationship Id="rId2" Type="http://schemas.openxmlformats.org/officeDocument/2006/relationships/hyperlink" Target="https://podminky.urs.cz/item/CS_URS_2022_01/113106193" TargetMode="External" /><Relationship Id="rId3" Type="http://schemas.openxmlformats.org/officeDocument/2006/relationships/hyperlink" Target="https://podminky.urs.cz/item/CS_URS_2022_01/113107323" TargetMode="External" /><Relationship Id="rId4" Type="http://schemas.openxmlformats.org/officeDocument/2006/relationships/hyperlink" Target="https://podminky.urs.cz/item/CS_URS_2022_01/122251103" TargetMode="External" /><Relationship Id="rId5" Type="http://schemas.openxmlformats.org/officeDocument/2006/relationships/hyperlink" Target="https://podminky.urs.cz/item/CS_URS_2022_01/132212131" TargetMode="External" /><Relationship Id="rId6" Type="http://schemas.openxmlformats.org/officeDocument/2006/relationships/hyperlink" Target="https://podminky.urs.cz/item/CS_URS_2022_01/132212331" TargetMode="External" /><Relationship Id="rId7" Type="http://schemas.openxmlformats.org/officeDocument/2006/relationships/hyperlink" Target="https://podminky.urs.cz/item/CS_URS_2022_01/162751117" TargetMode="External" /><Relationship Id="rId8" Type="http://schemas.openxmlformats.org/officeDocument/2006/relationships/hyperlink" Target="https://podminky.urs.cz/item/CS_URS_2022_01/162751119" TargetMode="External" /><Relationship Id="rId9" Type="http://schemas.openxmlformats.org/officeDocument/2006/relationships/hyperlink" Target="https://podminky.urs.cz/item/CS_URS_2022_01/997221873" TargetMode="External" /><Relationship Id="rId10" Type="http://schemas.openxmlformats.org/officeDocument/2006/relationships/hyperlink" Target="https://podminky.urs.cz/item/CS_URS_2022_01/171111103" TargetMode="External" /><Relationship Id="rId11" Type="http://schemas.openxmlformats.org/officeDocument/2006/relationships/hyperlink" Target="https://podminky.urs.cz/item/CS_URS_2022_01/181951112" TargetMode="External" /><Relationship Id="rId12" Type="http://schemas.openxmlformats.org/officeDocument/2006/relationships/hyperlink" Target="https://podminky.urs.cz/item/CS_URS_2022_01/212751102" TargetMode="External" /><Relationship Id="rId13" Type="http://schemas.openxmlformats.org/officeDocument/2006/relationships/hyperlink" Target="https://podminky.urs.cz/item/CS_URS_2022_01/271542211" TargetMode="External" /><Relationship Id="rId14" Type="http://schemas.openxmlformats.org/officeDocument/2006/relationships/hyperlink" Target="https://podminky.urs.cz/item/CS_URS_2022_01/273351121" TargetMode="External" /><Relationship Id="rId15" Type="http://schemas.openxmlformats.org/officeDocument/2006/relationships/hyperlink" Target="https://podminky.urs.cz/item/CS_URS_2022_01/273351122" TargetMode="External" /><Relationship Id="rId16" Type="http://schemas.openxmlformats.org/officeDocument/2006/relationships/hyperlink" Target="https://podminky.urs.cz/item/CS_URS_2024_01/311321611" TargetMode="External" /><Relationship Id="rId17" Type="http://schemas.openxmlformats.org/officeDocument/2006/relationships/hyperlink" Target="https://podminky.urs.cz/item/CS_URS_2022_01/311351121" TargetMode="External" /><Relationship Id="rId18" Type="http://schemas.openxmlformats.org/officeDocument/2006/relationships/hyperlink" Target="https://podminky.urs.cz/item/CS_URS_2022_01/311351122" TargetMode="External" /><Relationship Id="rId19" Type="http://schemas.openxmlformats.org/officeDocument/2006/relationships/hyperlink" Target="https://podminky.urs.cz/item/CS_URS_2022_01/311361821" TargetMode="External" /><Relationship Id="rId20" Type="http://schemas.openxmlformats.org/officeDocument/2006/relationships/hyperlink" Target="https://podminky.urs.cz/item/CS_URS_2022_01/312351911" TargetMode="External" /><Relationship Id="rId21" Type="http://schemas.openxmlformats.org/officeDocument/2006/relationships/hyperlink" Target="https://podminky.urs.cz/item/CS_URS_2024_01/430321616" TargetMode="External" /><Relationship Id="rId22" Type="http://schemas.openxmlformats.org/officeDocument/2006/relationships/hyperlink" Target="https://podminky.urs.cz/item/CS_URS_2022_01/430361821" TargetMode="External" /><Relationship Id="rId23" Type="http://schemas.openxmlformats.org/officeDocument/2006/relationships/hyperlink" Target="https://podminky.urs.cz/item/CS_URS_2022_01/431351121" TargetMode="External" /><Relationship Id="rId24" Type="http://schemas.openxmlformats.org/officeDocument/2006/relationships/hyperlink" Target="https://podminky.urs.cz/item/CS_URS_2022_01/431351122" TargetMode="External" /><Relationship Id="rId25" Type="http://schemas.openxmlformats.org/officeDocument/2006/relationships/hyperlink" Target="https://podminky.urs.cz/item/CS_URS_2022_01/564831011" TargetMode="External" /><Relationship Id="rId26" Type="http://schemas.openxmlformats.org/officeDocument/2006/relationships/hyperlink" Target="https://podminky.urs.cz/item/CS_URS_2022_01/564851012" TargetMode="External" /><Relationship Id="rId27" Type="http://schemas.openxmlformats.org/officeDocument/2006/relationships/hyperlink" Target="https://podminky.urs.cz/item/CS_URS_2022_01/564851111" TargetMode="External" /><Relationship Id="rId28" Type="http://schemas.openxmlformats.org/officeDocument/2006/relationships/hyperlink" Target="https://podminky.urs.cz/item/CS_URS_2024_01/273322511" TargetMode="External" /><Relationship Id="rId29" Type="http://schemas.openxmlformats.org/officeDocument/2006/relationships/hyperlink" Target="https://podminky.urs.cz/item/CS_URS_2022_01/596412212" TargetMode="External" /><Relationship Id="rId30" Type="http://schemas.openxmlformats.org/officeDocument/2006/relationships/hyperlink" Target="https://podminky.urs.cz/item/CS_URS_2022_01/596811220" TargetMode="External" /><Relationship Id="rId31" Type="http://schemas.openxmlformats.org/officeDocument/2006/relationships/hyperlink" Target="https://podminky.urs.cz/item/CS_URS_2022_01/599141111" TargetMode="External" /><Relationship Id="rId32" Type="http://schemas.openxmlformats.org/officeDocument/2006/relationships/hyperlink" Target="https://podminky.urs.cz/item/CS_URS_2022_01/919111111" TargetMode="External" /><Relationship Id="rId33" Type="http://schemas.openxmlformats.org/officeDocument/2006/relationships/hyperlink" Target="https://podminky.urs.cz/item/CS_URS_2022_01/919726122" TargetMode="External" /><Relationship Id="rId34" Type="http://schemas.openxmlformats.org/officeDocument/2006/relationships/hyperlink" Target="https://podminky.urs.cz/item/CS_URS_2022_01/916131213" TargetMode="External" /><Relationship Id="rId35" Type="http://schemas.openxmlformats.org/officeDocument/2006/relationships/hyperlink" Target="https://podminky.urs.cz/item/CS_URS_2022_01/916231213" TargetMode="External" /><Relationship Id="rId36" Type="http://schemas.openxmlformats.org/officeDocument/2006/relationships/hyperlink" Target="https://podminky.urs.cz/item/CS_URS_2022_01/914111111" TargetMode="External" /><Relationship Id="rId37" Type="http://schemas.openxmlformats.org/officeDocument/2006/relationships/hyperlink" Target="https://podminky.urs.cz/item/CS_URS_2022_01/915111112" TargetMode="External" /><Relationship Id="rId38" Type="http://schemas.openxmlformats.org/officeDocument/2006/relationships/hyperlink" Target="https://podminky.urs.cz/item/CS_URS_2022_01/915131112" TargetMode="External" /><Relationship Id="rId39" Type="http://schemas.openxmlformats.org/officeDocument/2006/relationships/hyperlink" Target="https://podminky.urs.cz/item/CS_URS_2022_01/998223011" TargetMode="External" /><Relationship Id="rId40" Type="http://schemas.openxmlformats.org/officeDocument/2006/relationships/hyperlink" Target="https://podminky.urs.cz/item/CS_URS_2022_01/997221862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9-058/121/02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SO 03 KOMUNIKACE, CHODNÍKY, ZPEVNĚNÉ PLOCHY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Brno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30. 9. 2022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r-atelier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Petr Staněk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37.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'9-058-121-02 - SO 03 KOMU...'!J28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'9-058-121-02 - SO 03 KOMU...'!P89</f>
        <v>0</v>
      </c>
      <c r="AV55" s="120">
        <f>'9-058-121-02 - SO 03 KOMU...'!J31</f>
        <v>0</v>
      </c>
      <c r="AW55" s="120">
        <f>'9-058-121-02 - SO 03 KOMU...'!J32</f>
        <v>0</v>
      </c>
      <c r="AX55" s="120">
        <f>'9-058-121-02 - SO 03 KOMU...'!J33</f>
        <v>0</v>
      </c>
      <c r="AY55" s="120">
        <f>'9-058-121-02 - SO 03 KOMU...'!J34</f>
        <v>0</v>
      </c>
      <c r="AZ55" s="120">
        <f>'9-058-121-02 - SO 03 KOMU...'!F31</f>
        <v>0</v>
      </c>
      <c r="BA55" s="120">
        <f>'9-058-121-02 - SO 03 KOMU...'!F32</f>
        <v>0</v>
      </c>
      <c r="BB55" s="120">
        <f>'9-058-121-02 - SO 03 KOMU...'!F33</f>
        <v>0</v>
      </c>
      <c r="BC55" s="120">
        <f>'9-058-121-02 - SO 03 KOMU...'!F34</f>
        <v>0</v>
      </c>
      <c r="BD55" s="122">
        <f>'9-058-121-02 - SO 03 KOMU...'!F35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das6Y4bsurj7NCtfrs21TTUqHwoMmOOwG+pll2PiL5CmvOXLz/XmZCUJBhWvtAwZ7yfgSsE+SjOJoAh/dfkSxA==" hashValue="9QLO5kSK0HUZvfwmZmrzqOtaRp0kkOvEZDNi5dEzUNk5WjU4nSz27d2v6RfGfkMT8wMse7Is7+H1Cc8CZeb4K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9-058-121-02 - SO 03 KOM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30. 9. 2022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35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81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ROUND(J89,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ROUND((SUM(BE89:BE255)),  2)</f>
        <v>0</v>
      </c>
      <c r="G31" s="39"/>
      <c r="H31" s="39"/>
      <c r="I31" s="143">
        <v>0.20999999999999999</v>
      </c>
      <c r="J31" s="142">
        <f>ROUND(((SUM(BE89:BE255))*I31),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ROUND((SUM(BF89:BF255)),  2)</f>
        <v>0</v>
      </c>
      <c r="G32" s="39"/>
      <c r="H32" s="39"/>
      <c r="I32" s="143">
        <v>0.14999999999999999</v>
      </c>
      <c r="J32" s="142">
        <f>ROUND(((SUM(BF89:BF255))*I32),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ROUND((SUM(BG89:BG255)),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ROUND((SUM(BH89:BH255)),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ROUND((SUM(BI89:BI255)),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82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SO 03 KOMUNIKACE, CHODNÍKY, ZPEVNĚNÉ PLOCHY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Brno</v>
      </c>
      <c r="G48" s="41"/>
      <c r="H48" s="41"/>
      <c r="I48" s="33" t="s">
        <v>23</v>
      </c>
      <c r="J48" s="73" t="str">
        <f>IF(J10="","",J10)</f>
        <v>30. 9. 2022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r-atelier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Petr Staněk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83</v>
      </c>
      <c r="D53" s="156"/>
      <c r="E53" s="156"/>
      <c r="F53" s="156"/>
      <c r="G53" s="156"/>
      <c r="H53" s="156"/>
      <c r="I53" s="156"/>
      <c r="J53" s="157" t="s">
        <v>84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J89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85</v>
      </c>
    </row>
    <row r="56" s="9" customFormat="1" ht="24.96" customHeight="1">
      <c r="A56" s="9"/>
      <c r="B56" s="159"/>
      <c r="C56" s="160"/>
      <c r="D56" s="161" t="s">
        <v>86</v>
      </c>
      <c r="E56" s="162"/>
      <c r="F56" s="162"/>
      <c r="G56" s="162"/>
      <c r="H56" s="162"/>
      <c r="I56" s="162"/>
      <c r="J56" s="163">
        <f>J90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87</v>
      </c>
      <c r="E57" s="168"/>
      <c r="F57" s="168"/>
      <c r="G57" s="168"/>
      <c r="H57" s="168"/>
      <c r="I57" s="168"/>
      <c r="J57" s="169">
        <f>J91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5"/>
      <c r="C58" s="166"/>
      <c r="D58" s="167" t="s">
        <v>88</v>
      </c>
      <c r="E58" s="168"/>
      <c r="F58" s="168"/>
      <c r="G58" s="168"/>
      <c r="H58" s="168"/>
      <c r="I58" s="168"/>
      <c r="J58" s="169">
        <f>J92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65"/>
      <c r="C59" s="166"/>
      <c r="D59" s="167" t="s">
        <v>89</v>
      </c>
      <c r="E59" s="168"/>
      <c r="F59" s="168"/>
      <c r="G59" s="168"/>
      <c r="H59" s="168"/>
      <c r="I59" s="168"/>
      <c r="J59" s="169">
        <f>J103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4.88" customHeight="1">
      <c r="A60" s="10"/>
      <c r="B60" s="165"/>
      <c r="C60" s="166"/>
      <c r="D60" s="167" t="s">
        <v>90</v>
      </c>
      <c r="E60" s="168"/>
      <c r="F60" s="168"/>
      <c r="G60" s="168"/>
      <c r="H60" s="168"/>
      <c r="I60" s="168"/>
      <c r="J60" s="169">
        <f>J108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4.88" customHeight="1">
      <c r="A61" s="10"/>
      <c r="B61" s="165"/>
      <c r="C61" s="166"/>
      <c r="D61" s="167" t="s">
        <v>91</v>
      </c>
      <c r="E61" s="168"/>
      <c r="F61" s="168"/>
      <c r="G61" s="168"/>
      <c r="H61" s="168"/>
      <c r="I61" s="168"/>
      <c r="J61" s="169">
        <f>J117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65"/>
      <c r="C62" s="166"/>
      <c r="D62" s="167" t="s">
        <v>92</v>
      </c>
      <c r="E62" s="168"/>
      <c r="F62" s="168"/>
      <c r="G62" s="168"/>
      <c r="H62" s="168"/>
      <c r="I62" s="168"/>
      <c r="J62" s="169">
        <f>J128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65"/>
      <c r="C63" s="166"/>
      <c r="D63" s="167" t="s">
        <v>93</v>
      </c>
      <c r="E63" s="168"/>
      <c r="F63" s="168"/>
      <c r="G63" s="168"/>
      <c r="H63" s="168"/>
      <c r="I63" s="168"/>
      <c r="J63" s="169">
        <f>J133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94</v>
      </c>
      <c r="E64" s="168"/>
      <c r="F64" s="168"/>
      <c r="G64" s="168"/>
      <c r="H64" s="168"/>
      <c r="I64" s="168"/>
      <c r="J64" s="169">
        <f>J138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95</v>
      </c>
      <c r="E65" s="168"/>
      <c r="F65" s="168"/>
      <c r="G65" s="168"/>
      <c r="H65" s="168"/>
      <c r="I65" s="168"/>
      <c r="J65" s="169">
        <f>J154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96</v>
      </c>
      <c r="E66" s="168"/>
      <c r="F66" s="168"/>
      <c r="G66" s="168"/>
      <c r="H66" s="168"/>
      <c r="I66" s="168"/>
      <c r="J66" s="169">
        <f>J171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97</v>
      </c>
      <c r="E67" s="168"/>
      <c r="F67" s="168"/>
      <c r="G67" s="168"/>
      <c r="H67" s="168"/>
      <c r="I67" s="168"/>
      <c r="J67" s="169">
        <f>J185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98</v>
      </c>
      <c r="E68" s="168"/>
      <c r="F68" s="168"/>
      <c r="G68" s="168"/>
      <c r="H68" s="168"/>
      <c r="I68" s="168"/>
      <c r="J68" s="169">
        <f>J209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65"/>
      <c r="C69" s="166"/>
      <c r="D69" s="167" t="s">
        <v>99</v>
      </c>
      <c r="E69" s="168"/>
      <c r="F69" s="168"/>
      <c r="G69" s="168"/>
      <c r="H69" s="168"/>
      <c r="I69" s="168"/>
      <c r="J69" s="169">
        <f>J210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65"/>
      <c r="C70" s="166"/>
      <c r="D70" s="167" t="s">
        <v>100</v>
      </c>
      <c r="E70" s="168"/>
      <c r="F70" s="168"/>
      <c r="G70" s="168"/>
      <c r="H70" s="168"/>
      <c r="I70" s="168"/>
      <c r="J70" s="169">
        <f>J247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101</v>
      </c>
      <c r="E71" s="168"/>
      <c r="F71" s="168"/>
      <c r="G71" s="168"/>
      <c r="H71" s="168"/>
      <c r="I71" s="168"/>
      <c r="J71" s="169">
        <f>J250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102</v>
      </c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E7</f>
        <v>SO 03 KOMUNIKACE, CHODNÍKY, ZPEVNĚNÉ PLOCHY</v>
      </c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F10</f>
        <v>Brno</v>
      </c>
      <c r="G83" s="41"/>
      <c r="H83" s="41"/>
      <c r="I83" s="33" t="s">
        <v>23</v>
      </c>
      <c r="J83" s="73" t="str">
        <f>IF(J10="","",J10)</f>
        <v>30. 9. 2022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E13</f>
        <v>r-atelier</v>
      </c>
      <c r="G85" s="41"/>
      <c r="H85" s="41"/>
      <c r="I85" s="33" t="s">
        <v>31</v>
      </c>
      <c r="J85" s="37" t="str">
        <f>E19</f>
        <v xml:space="preserve"> </v>
      </c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IF(E16="","",E16)</f>
        <v>Vyplň údaj</v>
      </c>
      <c r="G86" s="41"/>
      <c r="H86" s="41"/>
      <c r="I86" s="33" t="s">
        <v>34</v>
      </c>
      <c r="J86" s="37" t="str">
        <f>E22</f>
        <v>Petr Staněk</v>
      </c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1"/>
      <c r="B88" s="172"/>
      <c r="C88" s="173" t="s">
        <v>103</v>
      </c>
      <c r="D88" s="174" t="s">
        <v>57</v>
      </c>
      <c r="E88" s="174" t="s">
        <v>53</v>
      </c>
      <c r="F88" s="174" t="s">
        <v>54</v>
      </c>
      <c r="G88" s="174" t="s">
        <v>104</v>
      </c>
      <c r="H88" s="174" t="s">
        <v>105</v>
      </c>
      <c r="I88" s="174" t="s">
        <v>106</v>
      </c>
      <c r="J88" s="174" t="s">
        <v>84</v>
      </c>
      <c r="K88" s="175" t="s">
        <v>107</v>
      </c>
      <c r="L88" s="176"/>
      <c r="M88" s="93" t="s">
        <v>19</v>
      </c>
      <c r="N88" s="94" t="s">
        <v>42</v>
      </c>
      <c r="O88" s="94" t="s">
        <v>108</v>
      </c>
      <c r="P88" s="94" t="s">
        <v>109</v>
      </c>
      <c r="Q88" s="94" t="s">
        <v>110</v>
      </c>
      <c r="R88" s="94" t="s">
        <v>111</v>
      </c>
      <c r="S88" s="94" t="s">
        <v>112</v>
      </c>
      <c r="T88" s="95" t="s">
        <v>113</v>
      </c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</row>
    <row r="89" s="2" customFormat="1" ht="22.8" customHeight="1">
      <c r="A89" s="39"/>
      <c r="B89" s="40"/>
      <c r="C89" s="100" t="s">
        <v>114</v>
      </c>
      <c r="D89" s="41"/>
      <c r="E89" s="41"/>
      <c r="F89" s="41"/>
      <c r="G89" s="41"/>
      <c r="H89" s="41"/>
      <c r="I89" s="41"/>
      <c r="J89" s="177">
        <f>BK89</f>
        <v>0</v>
      </c>
      <c r="K89" s="41"/>
      <c r="L89" s="45"/>
      <c r="M89" s="96"/>
      <c r="N89" s="178"/>
      <c r="O89" s="97"/>
      <c r="P89" s="179">
        <f>P90</f>
        <v>0</v>
      </c>
      <c r="Q89" s="97"/>
      <c r="R89" s="179">
        <f>R90</f>
        <v>149.74758160999997</v>
      </c>
      <c r="S89" s="97"/>
      <c r="T89" s="180">
        <f>T90</f>
        <v>283.20850000000002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85</v>
      </c>
      <c r="BK89" s="181">
        <f>BK90</f>
        <v>0</v>
      </c>
    </row>
    <row r="90" s="12" customFormat="1" ht="25.92" customHeight="1">
      <c r="A90" s="12"/>
      <c r="B90" s="182"/>
      <c r="C90" s="183"/>
      <c r="D90" s="184" t="s">
        <v>71</v>
      </c>
      <c r="E90" s="185" t="s">
        <v>115</v>
      </c>
      <c r="F90" s="185" t="s">
        <v>115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P91+P138+P154+P171+P185+P209+P250</f>
        <v>0</v>
      </c>
      <c r="Q90" s="190"/>
      <c r="R90" s="191">
        <f>R91+R138+R154+R171+R185+R209+R250</f>
        <v>149.74758160999997</v>
      </c>
      <c r="S90" s="190"/>
      <c r="T90" s="192">
        <f>T91+T138+T154+T171+T185+T209+T250</f>
        <v>283.20850000000002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3" t="s">
        <v>77</v>
      </c>
      <c r="AT90" s="194" t="s">
        <v>71</v>
      </c>
      <c r="AU90" s="194" t="s">
        <v>72</v>
      </c>
      <c r="AY90" s="193" t="s">
        <v>116</v>
      </c>
      <c r="BK90" s="195">
        <f>BK91+BK138+BK154+BK171+BK185+BK209+BK250</f>
        <v>0</v>
      </c>
    </row>
    <row r="91" s="12" customFormat="1" ht="22.8" customHeight="1">
      <c r="A91" s="12"/>
      <c r="B91" s="182"/>
      <c r="C91" s="183"/>
      <c r="D91" s="184" t="s">
        <v>71</v>
      </c>
      <c r="E91" s="196" t="s">
        <v>77</v>
      </c>
      <c r="F91" s="196" t="s">
        <v>117</v>
      </c>
      <c r="G91" s="183"/>
      <c r="H91" s="183"/>
      <c r="I91" s="186"/>
      <c r="J91" s="197">
        <f>BK91</f>
        <v>0</v>
      </c>
      <c r="K91" s="183"/>
      <c r="L91" s="188"/>
      <c r="M91" s="189"/>
      <c r="N91" s="190"/>
      <c r="O91" s="190"/>
      <c r="P91" s="191">
        <f>P92+P103+P108+P117+P128+P133</f>
        <v>0</v>
      </c>
      <c r="Q91" s="190"/>
      <c r="R91" s="191">
        <f>R92+R103+R108+R117+R128+R133</f>
        <v>0</v>
      </c>
      <c r="S91" s="190"/>
      <c r="T91" s="192">
        <f>T92+T103+T108+T117+T128+T133</f>
        <v>283.20850000000002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3" t="s">
        <v>77</v>
      </c>
      <c r="AT91" s="194" t="s">
        <v>71</v>
      </c>
      <c r="AU91" s="194" t="s">
        <v>77</v>
      </c>
      <c r="AY91" s="193" t="s">
        <v>116</v>
      </c>
      <c r="BK91" s="195">
        <f>BK92+BK103+BK108+BK117+BK128+BK133</f>
        <v>0</v>
      </c>
    </row>
    <row r="92" s="12" customFormat="1" ht="20.88" customHeight="1">
      <c r="A92" s="12"/>
      <c r="B92" s="182"/>
      <c r="C92" s="183"/>
      <c r="D92" s="184" t="s">
        <v>71</v>
      </c>
      <c r="E92" s="196" t="s">
        <v>118</v>
      </c>
      <c r="F92" s="196" t="s">
        <v>119</v>
      </c>
      <c r="G92" s="183"/>
      <c r="H92" s="183"/>
      <c r="I92" s="186"/>
      <c r="J92" s="197">
        <f>BK92</f>
        <v>0</v>
      </c>
      <c r="K92" s="183"/>
      <c r="L92" s="188"/>
      <c r="M92" s="189"/>
      <c r="N92" s="190"/>
      <c r="O92" s="190"/>
      <c r="P92" s="191">
        <f>SUM(P93:P102)</f>
        <v>0</v>
      </c>
      <c r="Q92" s="190"/>
      <c r="R92" s="191">
        <f>SUM(R93:R102)</f>
        <v>0</v>
      </c>
      <c r="S92" s="190"/>
      <c r="T92" s="192">
        <f>SUM(T93:T102)</f>
        <v>283.20850000000002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3" t="s">
        <v>77</v>
      </c>
      <c r="AT92" s="194" t="s">
        <v>71</v>
      </c>
      <c r="AU92" s="194" t="s">
        <v>79</v>
      </c>
      <c r="AY92" s="193" t="s">
        <v>116</v>
      </c>
      <c r="BK92" s="195">
        <f>SUM(BK93:BK102)</f>
        <v>0</v>
      </c>
    </row>
    <row r="93" s="2" customFormat="1" ht="37.8" customHeight="1">
      <c r="A93" s="39"/>
      <c r="B93" s="40"/>
      <c r="C93" s="198" t="s">
        <v>77</v>
      </c>
      <c r="D93" s="198" t="s">
        <v>120</v>
      </c>
      <c r="E93" s="199" t="s">
        <v>121</v>
      </c>
      <c r="F93" s="200" t="s">
        <v>122</v>
      </c>
      <c r="G93" s="201" t="s">
        <v>123</v>
      </c>
      <c r="H93" s="202">
        <v>11.699999999999999</v>
      </c>
      <c r="I93" s="203"/>
      <c r="J93" s="204">
        <f>ROUND(I93*H93,2)</f>
        <v>0</v>
      </c>
      <c r="K93" s="200" t="s">
        <v>124</v>
      </c>
      <c r="L93" s="45"/>
      <c r="M93" s="205" t="s">
        <v>19</v>
      </c>
      <c r="N93" s="206" t="s">
        <v>43</v>
      </c>
      <c r="O93" s="85"/>
      <c r="P93" s="207">
        <f>O93*H93</f>
        <v>0</v>
      </c>
      <c r="Q93" s="207">
        <v>0</v>
      </c>
      <c r="R93" s="207">
        <f>Q93*H93</f>
        <v>0</v>
      </c>
      <c r="S93" s="207">
        <v>0.255</v>
      </c>
      <c r="T93" s="208">
        <f>S93*H93</f>
        <v>2.9834999999999998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09" t="s">
        <v>125</v>
      </c>
      <c r="AT93" s="209" t="s">
        <v>120</v>
      </c>
      <c r="AU93" s="209" t="s">
        <v>126</v>
      </c>
      <c r="AY93" s="18" t="s">
        <v>116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18" t="s">
        <v>77</v>
      </c>
      <c r="BK93" s="210">
        <f>ROUND(I93*H93,2)</f>
        <v>0</v>
      </c>
      <c r="BL93" s="18" t="s">
        <v>125</v>
      </c>
      <c r="BM93" s="209" t="s">
        <v>127</v>
      </c>
    </row>
    <row r="94" s="2" customFormat="1">
      <c r="A94" s="39"/>
      <c r="B94" s="40"/>
      <c r="C94" s="41"/>
      <c r="D94" s="211" t="s">
        <v>128</v>
      </c>
      <c r="E94" s="41"/>
      <c r="F94" s="212" t="s">
        <v>129</v>
      </c>
      <c r="G94" s="41"/>
      <c r="H94" s="41"/>
      <c r="I94" s="213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126</v>
      </c>
    </row>
    <row r="95" s="2" customFormat="1">
      <c r="A95" s="39"/>
      <c r="B95" s="40"/>
      <c r="C95" s="41"/>
      <c r="D95" s="216" t="s">
        <v>130</v>
      </c>
      <c r="E95" s="41"/>
      <c r="F95" s="217" t="s">
        <v>131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130</v>
      </c>
      <c r="AU95" s="18" t="s">
        <v>126</v>
      </c>
    </row>
    <row r="96" s="13" customFormat="1">
      <c r="A96" s="13"/>
      <c r="B96" s="218"/>
      <c r="C96" s="219"/>
      <c r="D96" s="216" t="s">
        <v>132</v>
      </c>
      <c r="E96" s="220" t="s">
        <v>19</v>
      </c>
      <c r="F96" s="221" t="s">
        <v>133</v>
      </c>
      <c r="G96" s="219"/>
      <c r="H96" s="222">
        <v>11.699999999999999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132</v>
      </c>
      <c r="AU96" s="228" t="s">
        <v>126</v>
      </c>
      <c r="AV96" s="13" t="s">
        <v>79</v>
      </c>
      <c r="AW96" s="13" t="s">
        <v>33</v>
      </c>
      <c r="AX96" s="13" t="s">
        <v>77</v>
      </c>
      <c r="AY96" s="228" t="s">
        <v>116</v>
      </c>
    </row>
    <row r="97" s="2" customFormat="1" ht="37.8" customHeight="1">
      <c r="A97" s="39"/>
      <c r="B97" s="40"/>
      <c r="C97" s="198" t="s">
        <v>79</v>
      </c>
      <c r="D97" s="198" t="s">
        <v>120</v>
      </c>
      <c r="E97" s="199" t="s">
        <v>134</v>
      </c>
      <c r="F97" s="200" t="s">
        <v>135</v>
      </c>
      <c r="G97" s="201" t="s">
        <v>123</v>
      </c>
      <c r="H97" s="202">
        <v>393</v>
      </c>
      <c r="I97" s="203"/>
      <c r="J97" s="204">
        <f>ROUND(I97*H97,2)</f>
        <v>0</v>
      </c>
      <c r="K97" s="200" t="s">
        <v>124</v>
      </c>
      <c r="L97" s="45"/>
      <c r="M97" s="205" t="s">
        <v>19</v>
      </c>
      <c r="N97" s="206" t="s">
        <v>43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0.26000000000000001</v>
      </c>
      <c r="T97" s="208">
        <f>S97*H97</f>
        <v>102.18000000000001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125</v>
      </c>
      <c r="AT97" s="209" t="s">
        <v>120</v>
      </c>
      <c r="AU97" s="209" t="s">
        <v>126</v>
      </c>
      <c r="AY97" s="18" t="s">
        <v>116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77</v>
      </c>
      <c r="BK97" s="210">
        <f>ROUND(I97*H97,2)</f>
        <v>0</v>
      </c>
      <c r="BL97" s="18" t="s">
        <v>125</v>
      </c>
      <c r="BM97" s="209" t="s">
        <v>136</v>
      </c>
    </row>
    <row r="98" s="2" customFormat="1">
      <c r="A98" s="39"/>
      <c r="B98" s="40"/>
      <c r="C98" s="41"/>
      <c r="D98" s="211" t="s">
        <v>128</v>
      </c>
      <c r="E98" s="41"/>
      <c r="F98" s="212" t="s">
        <v>137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126</v>
      </c>
    </row>
    <row r="99" s="2" customFormat="1">
      <c r="A99" s="39"/>
      <c r="B99" s="40"/>
      <c r="C99" s="41"/>
      <c r="D99" s="216" t="s">
        <v>130</v>
      </c>
      <c r="E99" s="41"/>
      <c r="F99" s="217" t="s">
        <v>138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130</v>
      </c>
      <c r="AU99" s="18" t="s">
        <v>126</v>
      </c>
    </row>
    <row r="100" s="2" customFormat="1" ht="37.8" customHeight="1">
      <c r="A100" s="39"/>
      <c r="B100" s="40"/>
      <c r="C100" s="198" t="s">
        <v>126</v>
      </c>
      <c r="D100" s="198" t="s">
        <v>120</v>
      </c>
      <c r="E100" s="199" t="s">
        <v>139</v>
      </c>
      <c r="F100" s="200" t="s">
        <v>140</v>
      </c>
      <c r="G100" s="201" t="s">
        <v>123</v>
      </c>
      <c r="H100" s="202">
        <v>393</v>
      </c>
      <c r="I100" s="203"/>
      <c r="J100" s="204">
        <f>ROUND(I100*H100,2)</f>
        <v>0</v>
      </c>
      <c r="K100" s="200" t="s">
        <v>124</v>
      </c>
      <c r="L100" s="45"/>
      <c r="M100" s="205" t="s">
        <v>19</v>
      </c>
      <c r="N100" s="206" t="s">
        <v>43</v>
      </c>
      <c r="O100" s="85"/>
      <c r="P100" s="207">
        <f>O100*H100</f>
        <v>0</v>
      </c>
      <c r="Q100" s="207">
        <v>0</v>
      </c>
      <c r="R100" s="207">
        <f>Q100*H100</f>
        <v>0</v>
      </c>
      <c r="S100" s="207">
        <v>0.44</v>
      </c>
      <c r="T100" s="208">
        <f>S100*H100</f>
        <v>172.91999999999999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125</v>
      </c>
      <c r="AT100" s="209" t="s">
        <v>120</v>
      </c>
      <c r="AU100" s="209" t="s">
        <v>126</v>
      </c>
      <c r="AY100" s="18" t="s">
        <v>116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77</v>
      </c>
      <c r="BK100" s="210">
        <f>ROUND(I100*H100,2)</f>
        <v>0</v>
      </c>
      <c r="BL100" s="18" t="s">
        <v>125</v>
      </c>
      <c r="BM100" s="209" t="s">
        <v>141</v>
      </c>
    </row>
    <row r="101" s="2" customFormat="1">
      <c r="A101" s="39"/>
      <c r="B101" s="40"/>
      <c r="C101" s="41"/>
      <c r="D101" s="211" t="s">
        <v>128</v>
      </c>
      <c r="E101" s="41"/>
      <c r="F101" s="212" t="s">
        <v>142</v>
      </c>
      <c r="G101" s="41"/>
      <c r="H101" s="41"/>
      <c r="I101" s="213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126</v>
      </c>
    </row>
    <row r="102" s="2" customFormat="1" ht="24.15" customHeight="1">
      <c r="A102" s="39"/>
      <c r="B102" s="40"/>
      <c r="C102" s="198" t="s">
        <v>125</v>
      </c>
      <c r="D102" s="198" t="s">
        <v>120</v>
      </c>
      <c r="E102" s="199" t="s">
        <v>143</v>
      </c>
      <c r="F102" s="200" t="s">
        <v>144</v>
      </c>
      <c r="G102" s="201" t="s">
        <v>145</v>
      </c>
      <c r="H102" s="202">
        <v>25</v>
      </c>
      <c r="I102" s="203"/>
      <c r="J102" s="204">
        <f>ROUND(I102*H102,2)</f>
        <v>0</v>
      </c>
      <c r="K102" s="200" t="s">
        <v>146</v>
      </c>
      <c r="L102" s="45"/>
      <c r="M102" s="205" t="s">
        <v>19</v>
      </c>
      <c r="N102" s="206" t="s">
        <v>43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0.20499999999999999</v>
      </c>
      <c r="T102" s="208">
        <f>S102*H102</f>
        <v>5.125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125</v>
      </c>
      <c r="AT102" s="209" t="s">
        <v>120</v>
      </c>
      <c r="AU102" s="209" t="s">
        <v>126</v>
      </c>
      <c r="AY102" s="18" t="s">
        <v>116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77</v>
      </c>
      <c r="BK102" s="210">
        <f>ROUND(I102*H102,2)</f>
        <v>0</v>
      </c>
      <c r="BL102" s="18" t="s">
        <v>125</v>
      </c>
      <c r="BM102" s="209" t="s">
        <v>147</v>
      </c>
    </row>
    <row r="103" s="12" customFormat="1" ht="20.88" customHeight="1">
      <c r="A103" s="12"/>
      <c r="B103" s="182"/>
      <c r="C103" s="183"/>
      <c r="D103" s="184" t="s">
        <v>71</v>
      </c>
      <c r="E103" s="196" t="s">
        <v>148</v>
      </c>
      <c r="F103" s="196" t="s">
        <v>149</v>
      </c>
      <c r="G103" s="183"/>
      <c r="H103" s="183"/>
      <c r="I103" s="186"/>
      <c r="J103" s="197">
        <f>BK103</f>
        <v>0</v>
      </c>
      <c r="K103" s="183"/>
      <c r="L103" s="188"/>
      <c r="M103" s="189"/>
      <c r="N103" s="190"/>
      <c r="O103" s="190"/>
      <c r="P103" s="191">
        <f>SUM(P104:P107)</f>
        <v>0</v>
      </c>
      <c r="Q103" s="190"/>
      <c r="R103" s="191">
        <f>SUM(R104:R107)</f>
        <v>0</v>
      </c>
      <c r="S103" s="190"/>
      <c r="T103" s="192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3" t="s">
        <v>77</v>
      </c>
      <c r="AT103" s="194" t="s">
        <v>71</v>
      </c>
      <c r="AU103" s="194" t="s">
        <v>79</v>
      </c>
      <c r="AY103" s="193" t="s">
        <v>116</v>
      </c>
      <c r="BK103" s="195">
        <f>SUM(BK104:BK107)</f>
        <v>0</v>
      </c>
    </row>
    <row r="104" s="2" customFormat="1" ht="21.75" customHeight="1">
      <c r="A104" s="39"/>
      <c r="B104" s="40"/>
      <c r="C104" s="198" t="s">
        <v>150</v>
      </c>
      <c r="D104" s="198" t="s">
        <v>120</v>
      </c>
      <c r="E104" s="199" t="s">
        <v>151</v>
      </c>
      <c r="F104" s="200" t="s">
        <v>152</v>
      </c>
      <c r="G104" s="201" t="s">
        <v>153</v>
      </c>
      <c r="H104" s="202">
        <v>128.35499999999999</v>
      </c>
      <c r="I104" s="203"/>
      <c r="J104" s="204">
        <f>ROUND(I104*H104,2)</f>
        <v>0</v>
      </c>
      <c r="K104" s="200" t="s">
        <v>124</v>
      </c>
      <c r="L104" s="45"/>
      <c r="M104" s="205" t="s">
        <v>19</v>
      </c>
      <c r="N104" s="206" t="s">
        <v>43</v>
      </c>
      <c r="O104" s="85"/>
      <c r="P104" s="207">
        <f>O104*H104</f>
        <v>0</v>
      </c>
      <c r="Q104" s="207">
        <v>0</v>
      </c>
      <c r="R104" s="207">
        <f>Q104*H104</f>
        <v>0</v>
      </c>
      <c r="S104" s="207">
        <v>0</v>
      </c>
      <c r="T104" s="20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09" t="s">
        <v>125</v>
      </c>
      <c r="AT104" s="209" t="s">
        <v>120</v>
      </c>
      <c r="AU104" s="209" t="s">
        <v>126</v>
      </c>
      <c r="AY104" s="18" t="s">
        <v>116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8" t="s">
        <v>77</v>
      </c>
      <c r="BK104" s="210">
        <f>ROUND(I104*H104,2)</f>
        <v>0</v>
      </c>
      <c r="BL104" s="18" t="s">
        <v>125</v>
      </c>
      <c r="BM104" s="209" t="s">
        <v>154</v>
      </c>
    </row>
    <row r="105" s="2" customFormat="1">
      <c r="A105" s="39"/>
      <c r="B105" s="40"/>
      <c r="C105" s="41"/>
      <c r="D105" s="211" t="s">
        <v>128</v>
      </c>
      <c r="E105" s="41"/>
      <c r="F105" s="212" t="s">
        <v>155</v>
      </c>
      <c r="G105" s="41"/>
      <c r="H105" s="41"/>
      <c r="I105" s="213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128</v>
      </c>
      <c r="AU105" s="18" t="s">
        <v>126</v>
      </c>
    </row>
    <row r="106" s="2" customFormat="1">
      <c r="A106" s="39"/>
      <c r="B106" s="40"/>
      <c r="C106" s="41"/>
      <c r="D106" s="216" t="s">
        <v>130</v>
      </c>
      <c r="E106" s="41"/>
      <c r="F106" s="217" t="s">
        <v>156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130</v>
      </c>
      <c r="AU106" s="18" t="s">
        <v>126</v>
      </c>
    </row>
    <row r="107" s="13" customFormat="1">
      <c r="A107" s="13"/>
      <c r="B107" s="218"/>
      <c r="C107" s="219"/>
      <c r="D107" s="216" t="s">
        <v>132</v>
      </c>
      <c r="E107" s="220" t="s">
        <v>19</v>
      </c>
      <c r="F107" s="221" t="s">
        <v>157</v>
      </c>
      <c r="G107" s="219"/>
      <c r="H107" s="222">
        <v>128.35499999999999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132</v>
      </c>
      <c r="AU107" s="228" t="s">
        <v>126</v>
      </c>
      <c r="AV107" s="13" t="s">
        <v>79</v>
      </c>
      <c r="AW107" s="13" t="s">
        <v>33</v>
      </c>
      <c r="AX107" s="13" t="s">
        <v>77</v>
      </c>
      <c r="AY107" s="228" t="s">
        <v>116</v>
      </c>
    </row>
    <row r="108" s="12" customFormat="1" ht="20.88" customHeight="1">
      <c r="A108" s="12"/>
      <c r="B108" s="182"/>
      <c r="C108" s="183"/>
      <c r="D108" s="184" t="s">
        <v>71</v>
      </c>
      <c r="E108" s="196" t="s">
        <v>158</v>
      </c>
      <c r="F108" s="196" t="s">
        <v>159</v>
      </c>
      <c r="G108" s="183"/>
      <c r="H108" s="183"/>
      <c r="I108" s="186"/>
      <c r="J108" s="197">
        <f>BK108</f>
        <v>0</v>
      </c>
      <c r="K108" s="183"/>
      <c r="L108" s="188"/>
      <c r="M108" s="189"/>
      <c r="N108" s="190"/>
      <c r="O108" s="190"/>
      <c r="P108" s="191">
        <f>SUM(P109:P116)</f>
        <v>0</v>
      </c>
      <c r="Q108" s="190"/>
      <c r="R108" s="191">
        <f>SUM(R109:R116)</f>
        <v>0</v>
      </c>
      <c r="S108" s="190"/>
      <c r="T108" s="192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3" t="s">
        <v>77</v>
      </c>
      <c r="AT108" s="194" t="s">
        <v>71</v>
      </c>
      <c r="AU108" s="194" t="s">
        <v>79</v>
      </c>
      <c r="AY108" s="193" t="s">
        <v>116</v>
      </c>
      <c r="BK108" s="195">
        <f>SUM(BK109:BK116)</f>
        <v>0</v>
      </c>
    </row>
    <row r="109" s="2" customFormat="1" ht="24.15" customHeight="1">
      <c r="A109" s="39"/>
      <c r="B109" s="40"/>
      <c r="C109" s="198" t="s">
        <v>160</v>
      </c>
      <c r="D109" s="198" t="s">
        <v>120</v>
      </c>
      <c r="E109" s="199" t="s">
        <v>161</v>
      </c>
      <c r="F109" s="200" t="s">
        <v>162</v>
      </c>
      <c r="G109" s="201" t="s">
        <v>153</v>
      </c>
      <c r="H109" s="202">
        <v>3.48</v>
      </c>
      <c r="I109" s="203"/>
      <c r="J109" s="204">
        <f>ROUND(I109*H109,2)</f>
        <v>0</v>
      </c>
      <c r="K109" s="200" t="s">
        <v>124</v>
      </c>
      <c r="L109" s="45"/>
      <c r="M109" s="205" t="s">
        <v>19</v>
      </c>
      <c r="N109" s="206" t="s">
        <v>43</v>
      </c>
      <c r="O109" s="85"/>
      <c r="P109" s="207">
        <f>O109*H109</f>
        <v>0</v>
      </c>
      <c r="Q109" s="207">
        <v>0</v>
      </c>
      <c r="R109" s="207">
        <f>Q109*H109</f>
        <v>0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125</v>
      </c>
      <c r="AT109" s="209" t="s">
        <v>120</v>
      </c>
      <c r="AU109" s="209" t="s">
        <v>126</v>
      </c>
      <c r="AY109" s="18" t="s">
        <v>116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77</v>
      </c>
      <c r="BK109" s="210">
        <f>ROUND(I109*H109,2)</f>
        <v>0</v>
      </c>
      <c r="BL109" s="18" t="s">
        <v>125</v>
      </c>
      <c r="BM109" s="209" t="s">
        <v>163</v>
      </c>
    </row>
    <row r="110" s="2" customFormat="1">
      <c r="A110" s="39"/>
      <c r="B110" s="40"/>
      <c r="C110" s="41"/>
      <c r="D110" s="211" t="s">
        <v>128</v>
      </c>
      <c r="E110" s="41"/>
      <c r="F110" s="212" t="s">
        <v>164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128</v>
      </c>
      <c r="AU110" s="18" t="s">
        <v>126</v>
      </c>
    </row>
    <row r="111" s="2" customFormat="1">
      <c r="A111" s="39"/>
      <c r="B111" s="40"/>
      <c r="C111" s="41"/>
      <c r="D111" s="216" t="s">
        <v>130</v>
      </c>
      <c r="E111" s="41"/>
      <c r="F111" s="217" t="s">
        <v>165</v>
      </c>
      <c r="G111" s="41"/>
      <c r="H111" s="41"/>
      <c r="I111" s="213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130</v>
      </c>
      <c r="AU111" s="18" t="s">
        <v>126</v>
      </c>
    </row>
    <row r="112" s="13" customFormat="1">
      <c r="A112" s="13"/>
      <c r="B112" s="218"/>
      <c r="C112" s="219"/>
      <c r="D112" s="216" t="s">
        <v>132</v>
      </c>
      <c r="E112" s="220" t="s">
        <v>19</v>
      </c>
      <c r="F112" s="221" t="s">
        <v>166</v>
      </c>
      <c r="G112" s="219"/>
      <c r="H112" s="222">
        <v>3.48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132</v>
      </c>
      <c r="AU112" s="228" t="s">
        <v>126</v>
      </c>
      <c r="AV112" s="13" t="s">
        <v>79</v>
      </c>
      <c r="AW112" s="13" t="s">
        <v>33</v>
      </c>
      <c r="AX112" s="13" t="s">
        <v>77</v>
      </c>
      <c r="AY112" s="228" t="s">
        <v>116</v>
      </c>
    </row>
    <row r="113" s="2" customFormat="1" ht="24.15" customHeight="1">
      <c r="A113" s="39"/>
      <c r="B113" s="40"/>
      <c r="C113" s="198" t="s">
        <v>167</v>
      </c>
      <c r="D113" s="198" t="s">
        <v>120</v>
      </c>
      <c r="E113" s="199" t="s">
        <v>168</v>
      </c>
      <c r="F113" s="200" t="s">
        <v>169</v>
      </c>
      <c r="G113" s="201" t="s">
        <v>153</v>
      </c>
      <c r="H113" s="202">
        <v>13.118</v>
      </c>
      <c r="I113" s="203"/>
      <c r="J113" s="204">
        <f>ROUND(I113*H113,2)</f>
        <v>0</v>
      </c>
      <c r="K113" s="200" t="s">
        <v>124</v>
      </c>
      <c r="L113" s="45"/>
      <c r="M113" s="205" t="s">
        <v>19</v>
      </c>
      <c r="N113" s="206" t="s">
        <v>43</v>
      </c>
      <c r="O113" s="85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9" t="s">
        <v>125</v>
      </c>
      <c r="AT113" s="209" t="s">
        <v>120</v>
      </c>
      <c r="AU113" s="209" t="s">
        <v>126</v>
      </c>
      <c r="AY113" s="18" t="s">
        <v>116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8" t="s">
        <v>77</v>
      </c>
      <c r="BK113" s="210">
        <f>ROUND(I113*H113,2)</f>
        <v>0</v>
      </c>
      <c r="BL113" s="18" t="s">
        <v>125</v>
      </c>
      <c r="BM113" s="209" t="s">
        <v>170</v>
      </c>
    </row>
    <row r="114" s="2" customFormat="1">
      <c r="A114" s="39"/>
      <c r="B114" s="40"/>
      <c r="C114" s="41"/>
      <c r="D114" s="211" t="s">
        <v>128</v>
      </c>
      <c r="E114" s="41"/>
      <c r="F114" s="212" t="s">
        <v>171</v>
      </c>
      <c r="G114" s="41"/>
      <c r="H114" s="41"/>
      <c r="I114" s="213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128</v>
      </c>
      <c r="AU114" s="18" t="s">
        <v>126</v>
      </c>
    </row>
    <row r="115" s="2" customFormat="1">
      <c r="A115" s="39"/>
      <c r="B115" s="40"/>
      <c r="C115" s="41"/>
      <c r="D115" s="216" t="s">
        <v>130</v>
      </c>
      <c r="E115" s="41"/>
      <c r="F115" s="217" t="s">
        <v>172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130</v>
      </c>
      <c r="AU115" s="18" t="s">
        <v>126</v>
      </c>
    </row>
    <row r="116" s="13" customFormat="1">
      <c r="A116" s="13"/>
      <c r="B116" s="218"/>
      <c r="C116" s="219"/>
      <c r="D116" s="216" t="s">
        <v>132</v>
      </c>
      <c r="E116" s="220" t="s">
        <v>19</v>
      </c>
      <c r="F116" s="221" t="s">
        <v>173</v>
      </c>
      <c r="G116" s="219"/>
      <c r="H116" s="222">
        <v>13.118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132</v>
      </c>
      <c r="AU116" s="228" t="s">
        <v>126</v>
      </c>
      <c r="AV116" s="13" t="s">
        <v>79</v>
      </c>
      <c r="AW116" s="13" t="s">
        <v>33</v>
      </c>
      <c r="AX116" s="13" t="s">
        <v>77</v>
      </c>
      <c r="AY116" s="228" t="s">
        <v>116</v>
      </c>
    </row>
    <row r="117" s="12" customFormat="1" ht="20.88" customHeight="1">
      <c r="A117" s="12"/>
      <c r="B117" s="182"/>
      <c r="C117" s="183"/>
      <c r="D117" s="184" t="s">
        <v>71</v>
      </c>
      <c r="E117" s="196" t="s">
        <v>174</v>
      </c>
      <c r="F117" s="196" t="s">
        <v>175</v>
      </c>
      <c r="G117" s="183"/>
      <c r="H117" s="183"/>
      <c r="I117" s="186"/>
      <c r="J117" s="197">
        <f>BK117</f>
        <v>0</v>
      </c>
      <c r="K117" s="183"/>
      <c r="L117" s="188"/>
      <c r="M117" s="189"/>
      <c r="N117" s="190"/>
      <c r="O117" s="190"/>
      <c r="P117" s="191">
        <f>SUM(P118:P127)</f>
        <v>0</v>
      </c>
      <c r="Q117" s="190"/>
      <c r="R117" s="191">
        <f>SUM(R118:R127)</f>
        <v>0</v>
      </c>
      <c r="S117" s="190"/>
      <c r="T117" s="19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3" t="s">
        <v>77</v>
      </c>
      <c r="AT117" s="194" t="s">
        <v>71</v>
      </c>
      <c r="AU117" s="194" t="s">
        <v>79</v>
      </c>
      <c r="AY117" s="193" t="s">
        <v>116</v>
      </c>
      <c r="BK117" s="195">
        <f>SUM(BK118:BK127)</f>
        <v>0</v>
      </c>
    </row>
    <row r="118" s="2" customFormat="1" ht="37.8" customHeight="1">
      <c r="A118" s="39"/>
      <c r="B118" s="40"/>
      <c r="C118" s="198" t="s">
        <v>176</v>
      </c>
      <c r="D118" s="198" t="s">
        <v>120</v>
      </c>
      <c r="E118" s="199" t="s">
        <v>177</v>
      </c>
      <c r="F118" s="200" t="s">
        <v>178</v>
      </c>
      <c r="G118" s="201" t="s">
        <v>153</v>
      </c>
      <c r="H118" s="202">
        <v>120.783</v>
      </c>
      <c r="I118" s="203"/>
      <c r="J118" s="204">
        <f>ROUND(I118*H118,2)</f>
        <v>0</v>
      </c>
      <c r="K118" s="200" t="s">
        <v>124</v>
      </c>
      <c r="L118" s="45"/>
      <c r="M118" s="205" t="s">
        <v>19</v>
      </c>
      <c r="N118" s="206" t="s">
        <v>43</v>
      </c>
      <c r="O118" s="85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125</v>
      </c>
      <c r="AT118" s="209" t="s">
        <v>120</v>
      </c>
      <c r="AU118" s="209" t="s">
        <v>126</v>
      </c>
      <c r="AY118" s="18" t="s">
        <v>116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77</v>
      </c>
      <c r="BK118" s="210">
        <f>ROUND(I118*H118,2)</f>
        <v>0</v>
      </c>
      <c r="BL118" s="18" t="s">
        <v>125</v>
      </c>
      <c r="BM118" s="209" t="s">
        <v>179</v>
      </c>
    </row>
    <row r="119" s="2" customFormat="1">
      <c r="A119" s="39"/>
      <c r="B119" s="40"/>
      <c r="C119" s="41"/>
      <c r="D119" s="211" t="s">
        <v>128</v>
      </c>
      <c r="E119" s="41"/>
      <c r="F119" s="212" t="s">
        <v>180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128</v>
      </c>
      <c r="AU119" s="18" t="s">
        <v>126</v>
      </c>
    </row>
    <row r="120" s="2" customFormat="1">
      <c r="A120" s="39"/>
      <c r="B120" s="40"/>
      <c r="C120" s="41"/>
      <c r="D120" s="216" t="s">
        <v>130</v>
      </c>
      <c r="E120" s="41"/>
      <c r="F120" s="217" t="s">
        <v>181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130</v>
      </c>
      <c r="AU120" s="18" t="s">
        <v>126</v>
      </c>
    </row>
    <row r="121" s="13" customFormat="1">
      <c r="A121" s="13"/>
      <c r="B121" s="218"/>
      <c r="C121" s="219"/>
      <c r="D121" s="216" t="s">
        <v>132</v>
      </c>
      <c r="E121" s="220" t="s">
        <v>19</v>
      </c>
      <c r="F121" s="221" t="s">
        <v>182</v>
      </c>
      <c r="G121" s="219"/>
      <c r="H121" s="222">
        <v>120.783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132</v>
      </c>
      <c r="AU121" s="228" t="s">
        <v>126</v>
      </c>
      <c r="AV121" s="13" t="s">
        <v>79</v>
      </c>
      <c r="AW121" s="13" t="s">
        <v>33</v>
      </c>
      <c r="AX121" s="13" t="s">
        <v>77</v>
      </c>
      <c r="AY121" s="228" t="s">
        <v>116</v>
      </c>
    </row>
    <row r="122" s="2" customFormat="1" ht="37.8" customHeight="1">
      <c r="A122" s="39"/>
      <c r="B122" s="40"/>
      <c r="C122" s="198" t="s">
        <v>183</v>
      </c>
      <c r="D122" s="198" t="s">
        <v>120</v>
      </c>
      <c r="E122" s="199" t="s">
        <v>184</v>
      </c>
      <c r="F122" s="200" t="s">
        <v>185</v>
      </c>
      <c r="G122" s="201" t="s">
        <v>153</v>
      </c>
      <c r="H122" s="202">
        <v>120.783</v>
      </c>
      <c r="I122" s="203"/>
      <c r="J122" s="204">
        <f>ROUND(I122*H122,2)</f>
        <v>0</v>
      </c>
      <c r="K122" s="200" t="s">
        <v>124</v>
      </c>
      <c r="L122" s="45"/>
      <c r="M122" s="205" t="s">
        <v>19</v>
      </c>
      <c r="N122" s="206" t="s">
        <v>43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125</v>
      </c>
      <c r="AT122" s="209" t="s">
        <v>120</v>
      </c>
      <c r="AU122" s="209" t="s">
        <v>126</v>
      </c>
      <c r="AY122" s="18" t="s">
        <v>116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77</v>
      </c>
      <c r="BK122" s="210">
        <f>ROUND(I122*H122,2)</f>
        <v>0</v>
      </c>
      <c r="BL122" s="18" t="s">
        <v>125</v>
      </c>
      <c r="BM122" s="209" t="s">
        <v>186</v>
      </c>
    </row>
    <row r="123" s="2" customFormat="1">
      <c r="A123" s="39"/>
      <c r="B123" s="40"/>
      <c r="C123" s="41"/>
      <c r="D123" s="211" t="s">
        <v>128</v>
      </c>
      <c r="E123" s="41"/>
      <c r="F123" s="212" t="s">
        <v>187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128</v>
      </c>
      <c r="AU123" s="18" t="s">
        <v>126</v>
      </c>
    </row>
    <row r="124" s="2" customFormat="1">
      <c r="A124" s="39"/>
      <c r="B124" s="40"/>
      <c r="C124" s="41"/>
      <c r="D124" s="216" t="s">
        <v>130</v>
      </c>
      <c r="E124" s="41"/>
      <c r="F124" s="217" t="s">
        <v>188</v>
      </c>
      <c r="G124" s="41"/>
      <c r="H124" s="41"/>
      <c r="I124" s="213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130</v>
      </c>
      <c r="AU124" s="18" t="s">
        <v>126</v>
      </c>
    </row>
    <row r="125" s="2" customFormat="1" ht="24.15" customHeight="1">
      <c r="A125" s="39"/>
      <c r="B125" s="40"/>
      <c r="C125" s="198" t="s">
        <v>189</v>
      </c>
      <c r="D125" s="198" t="s">
        <v>120</v>
      </c>
      <c r="E125" s="199" t="s">
        <v>190</v>
      </c>
      <c r="F125" s="200" t="s">
        <v>191</v>
      </c>
      <c r="G125" s="201" t="s">
        <v>192</v>
      </c>
      <c r="H125" s="202">
        <v>205.33099999999999</v>
      </c>
      <c r="I125" s="203"/>
      <c r="J125" s="204">
        <f>ROUND(I125*H125,2)</f>
        <v>0</v>
      </c>
      <c r="K125" s="200" t="s">
        <v>124</v>
      </c>
      <c r="L125" s="45"/>
      <c r="M125" s="205" t="s">
        <v>19</v>
      </c>
      <c r="N125" s="206" t="s">
        <v>43</v>
      </c>
      <c r="O125" s="85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125</v>
      </c>
      <c r="AT125" s="209" t="s">
        <v>120</v>
      </c>
      <c r="AU125" s="209" t="s">
        <v>126</v>
      </c>
      <c r="AY125" s="18" t="s">
        <v>116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77</v>
      </c>
      <c r="BK125" s="210">
        <f>ROUND(I125*H125,2)</f>
        <v>0</v>
      </c>
      <c r="BL125" s="18" t="s">
        <v>125</v>
      </c>
      <c r="BM125" s="209" t="s">
        <v>193</v>
      </c>
    </row>
    <row r="126" s="2" customFormat="1">
      <c r="A126" s="39"/>
      <c r="B126" s="40"/>
      <c r="C126" s="41"/>
      <c r="D126" s="211" t="s">
        <v>128</v>
      </c>
      <c r="E126" s="41"/>
      <c r="F126" s="212" t="s">
        <v>194</v>
      </c>
      <c r="G126" s="41"/>
      <c r="H126" s="41"/>
      <c r="I126" s="213"/>
      <c r="J126" s="41"/>
      <c r="K126" s="41"/>
      <c r="L126" s="45"/>
      <c r="M126" s="214"/>
      <c r="N126" s="21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128</v>
      </c>
      <c r="AU126" s="18" t="s">
        <v>126</v>
      </c>
    </row>
    <row r="127" s="13" customFormat="1">
      <c r="A127" s="13"/>
      <c r="B127" s="218"/>
      <c r="C127" s="219"/>
      <c r="D127" s="216" t="s">
        <v>132</v>
      </c>
      <c r="E127" s="219"/>
      <c r="F127" s="221" t="s">
        <v>195</v>
      </c>
      <c r="G127" s="219"/>
      <c r="H127" s="222">
        <v>205.33099999999999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132</v>
      </c>
      <c r="AU127" s="228" t="s">
        <v>126</v>
      </c>
      <c r="AV127" s="13" t="s">
        <v>79</v>
      </c>
      <c r="AW127" s="13" t="s">
        <v>4</v>
      </c>
      <c r="AX127" s="13" t="s">
        <v>77</v>
      </c>
      <c r="AY127" s="228" t="s">
        <v>116</v>
      </c>
    </row>
    <row r="128" s="12" customFormat="1" ht="20.88" customHeight="1">
      <c r="A128" s="12"/>
      <c r="B128" s="182"/>
      <c r="C128" s="183"/>
      <c r="D128" s="184" t="s">
        <v>71</v>
      </c>
      <c r="E128" s="196" t="s">
        <v>196</v>
      </c>
      <c r="F128" s="196" t="s">
        <v>197</v>
      </c>
      <c r="G128" s="183"/>
      <c r="H128" s="183"/>
      <c r="I128" s="186"/>
      <c r="J128" s="197">
        <f>BK128</f>
        <v>0</v>
      </c>
      <c r="K128" s="183"/>
      <c r="L128" s="188"/>
      <c r="M128" s="189"/>
      <c r="N128" s="190"/>
      <c r="O128" s="190"/>
      <c r="P128" s="191">
        <f>SUM(P129:P132)</f>
        <v>0</v>
      </c>
      <c r="Q128" s="190"/>
      <c r="R128" s="191">
        <f>SUM(R129:R132)</f>
        <v>0</v>
      </c>
      <c r="S128" s="190"/>
      <c r="T128" s="19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3" t="s">
        <v>77</v>
      </c>
      <c r="AT128" s="194" t="s">
        <v>71</v>
      </c>
      <c r="AU128" s="194" t="s">
        <v>79</v>
      </c>
      <c r="AY128" s="193" t="s">
        <v>116</v>
      </c>
      <c r="BK128" s="195">
        <f>SUM(BK129:BK132)</f>
        <v>0</v>
      </c>
    </row>
    <row r="129" s="2" customFormat="1" ht="24.15" customHeight="1">
      <c r="A129" s="39"/>
      <c r="B129" s="40"/>
      <c r="C129" s="198" t="s">
        <v>118</v>
      </c>
      <c r="D129" s="198" t="s">
        <v>120</v>
      </c>
      <c r="E129" s="199" t="s">
        <v>198</v>
      </c>
      <c r="F129" s="200" t="s">
        <v>199</v>
      </c>
      <c r="G129" s="201" t="s">
        <v>153</v>
      </c>
      <c r="H129" s="202">
        <v>24.170000000000002</v>
      </c>
      <c r="I129" s="203"/>
      <c r="J129" s="204">
        <f>ROUND(I129*H129,2)</f>
        <v>0</v>
      </c>
      <c r="K129" s="200" t="s">
        <v>124</v>
      </c>
      <c r="L129" s="45"/>
      <c r="M129" s="205" t="s">
        <v>19</v>
      </c>
      <c r="N129" s="206" t="s">
        <v>43</v>
      </c>
      <c r="O129" s="85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125</v>
      </c>
      <c r="AT129" s="209" t="s">
        <v>120</v>
      </c>
      <c r="AU129" s="209" t="s">
        <v>126</v>
      </c>
      <c r="AY129" s="18" t="s">
        <v>116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77</v>
      </c>
      <c r="BK129" s="210">
        <f>ROUND(I129*H129,2)</f>
        <v>0</v>
      </c>
      <c r="BL129" s="18" t="s">
        <v>125</v>
      </c>
      <c r="BM129" s="209" t="s">
        <v>200</v>
      </c>
    </row>
    <row r="130" s="2" customFormat="1">
      <c r="A130" s="39"/>
      <c r="B130" s="40"/>
      <c r="C130" s="41"/>
      <c r="D130" s="211" t="s">
        <v>128</v>
      </c>
      <c r="E130" s="41"/>
      <c r="F130" s="212" t="s">
        <v>201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128</v>
      </c>
      <c r="AU130" s="18" t="s">
        <v>126</v>
      </c>
    </row>
    <row r="131" s="2" customFormat="1">
      <c r="A131" s="39"/>
      <c r="B131" s="40"/>
      <c r="C131" s="41"/>
      <c r="D131" s="216" t="s">
        <v>130</v>
      </c>
      <c r="E131" s="41"/>
      <c r="F131" s="217" t="s">
        <v>202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130</v>
      </c>
      <c r="AU131" s="18" t="s">
        <v>126</v>
      </c>
    </row>
    <row r="132" s="13" customFormat="1">
      <c r="A132" s="13"/>
      <c r="B132" s="218"/>
      <c r="C132" s="219"/>
      <c r="D132" s="216" t="s">
        <v>132</v>
      </c>
      <c r="E132" s="220" t="s">
        <v>19</v>
      </c>
      <c r="F132" s="221" t="s">
        <v>203</v>
      </c>
      <c r="G132" s="219"/>
      <c r="H132" s="222">
        <v>24.170000000000002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132</v>
      </c>
      <c r="AU132" s="228" t="s">
        <v>126</v>
      </c>
      <c r="AV132" s="13" t="s">
        <v>79</v>
      </c>
      <c r="AW132" s="13" t="s">
        <v>33</v>
      </c>
      <c r="AX132" s="13" t="s">
        <v>77</v>
      </c>
      <c r="AY132" s="228" t="s">
        <v>116</v>
      </c>
    </row>
    <row r="133" s="12" customFormat="1" ht="20.88" customHeight="1">
      <c r="A133" s="12"/>
      <c r="B133" s="182"/>
      <c r="C133" s="183"/>
      <c r="D133" s="184" t="s">
        <v>71</v>
      </c>
      <c r="E133" s="196" t="s">
        <v>204</v>
      </c>
      <c r="F133" s="196" t="s">
        <v>205</v>
      </c>
      <c r="G133" s="183"/>
      <c r="H133" s="183"/>
      <c r="I133" s="186"/>
      <c r="J133" s="197">
        <f>BK133</f>
        <v>0</v>
      </c>
      <c r="K133" s="183"/>
      <c r="L133" s="188"/>
      <c r="M133" s="189"/>
      <c r="N133" s="190"/>
      <c r="O133" s="190"/>
      <c r="P133" s="191">
        <f>SUM(P134:P137)</f>
        <v>0</v>
      </c>
      <c r="Q133" s="190"/>
      <c r="R133" s="191">
        <f>SUM(R134:R137)</f>
        <v>0</v>
      </c>
      <c r="S133" s="190"/>
      <c r="T133" s="192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3" t="s">
        <v>77</v>
      </c>
      <c r="AT133" s="194" t="s">
        <v>71</v>
      </c>
      <c r="AU133" s="194" t="s">
        <v>79</v>
      </c>
      <c r="AY133" s="193" t="s">
        <v>116</v>
      </c>
      <c r="BK133" s="195">
        <f>SUM(BK134:BK137)</f>
        <v>0</v>
      </c>
    </row>
    <row r="134" s="2" customFormat="1" ht="21.75" customHeight="1">
      <c r="A134" s="39"/>
      <c r="B134" s="40"/>
      <c r="C134" s="198" t="s">
        <v>148</v>
      </c>
      <c r="D134" s="198" t="s">
        <v>120</v>
      </c>
      <c r="E134" s="199" t="s">
        <v>206</v>
      </c>
      <c r="F134" s="200" t="s">
        <v>207</v>
      </c>
      <c r="G134" s="201" t="s">
        <v>123</v>
      </c>
      <c r="H134" s="202">
        <v>611.68600000000004</v>
      </c>
      <c r="I134" s="203"/>
      <c r="J134" s="204">
        <f>ROUND(I134*H134,2)</f>
        <v>0</v>
      </c>
      <c r="K134" s="200" t="s">
        <v>124</v>
      </c>
      <c r="L134" s="45"/>
      <c r="M134" s="205" t="s">
        <v>19</v>
      </c>
      <c r="N134" s="206" t="s">
        <v>43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125</v>
      </c>
      <c r="AT134" s="209" t="s">
        <v>120</v>
      </c>
      <c r="AU134" s="209" t="s">
        <v>126</v>
      </c>
      <c r="AY134" s="18" t="s">
        <v>116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77</v>
      </c>
      <c r="BK134" s="210">
        <f>ROUND(I134*H134,2)</f>
        <v>0</v>
      </c>
      <c r="BL134" s="18" t="s">
        <v>125</v>
      </c>
      <c r="BM134" s="209" t="s">
        <v>208</v>
      </c>
    </row>
    <row r="135" s="2" customFormat="1">
      <c r="A135" s="39"/>
      <c r="B135" s="40"/>
      <c r="C135" s="41"/>
      <c r="D135" s="211" t="s">
        <v>128</v>
      </c>
      <c r="E135" s="41"/>
      <c r="F135" s="212" t="s">
        <v>209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128</v>
      </c>
      <c r="AU135" s="18" t="s">
        <v>126</v>
      </c>
    </row>
    <row r="136" s="2" customFormat="1">
      <c r="A136" s="39"/>
      <c r="B136" s="40"/>
      <c r="C136" s="41"/>
      <c r="D136" s="216" t="s">
        <v>130</v>
      </c>
      <c r="E136" s="41"/>
      <c r="F136" s="217" t="s">
        <v>210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130</v>
      </c>
      <c r="AU136" s="18" t="s">
        <v>126</v>
      </c>
    </row>
    <row r="137" s="13" customFormat="1">
      <c r="A137" s="13"/>
      <c r="B137" s="218"/>
      <c r="C137" s="219"/>
      <c r="D137" s="216" t="s">
        <v>132</v>
      </c>
      <c r="E137" s="220" t="s">
        <v>19</v>
      </c>
      <c r="F137" s="221" t="s">
        <v>211</v>
      </c>
      <c r="G137" s="219"/>
      <c r="H137" s="222">
        <v>611.68600000000004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132</v>
      </c>
      <c r="AU137" s="228" t="s">
        <v>126</v>
      </c>
      <c r="AV137" s="13" t="s">
        <v>79</v>
      </c>
      <c r="AW137" s="13" t="s">
        <v>33</v>
      </c>
      <c r="AX137" s="13" t="s">
        <v>77</v>
      </c>
      <c r="AY137" s="228" t="s">
        <v>116</v>
      </c>
    </row>
    <row r="138" s="12" customFormat="1" ht="22.8" customHeight="1">
      <c r="A138" s="12"/>
      <c r="B138" s="182"/>
      <c r="C138" s="183"/>
      <c r="D138" s="184" t="s">
        <v>71</v>
      </c>
      <c r="E138" s="196" t="s">
        <v>79</v>
      </c>
      <c r="F138" s="196" t="s">
        <v>212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SUM(P139:P153)</f>
        <v>0</v>
      </c>
      <c r="Q138" s="190"/>
      <c r="R138" s="191">
        <f>SUM(R139:R153)</f>
        <v>13.442705999999999</v>
      </c>
      <c r="S138" s="190"/>
      <c r="T138" s="192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3" t="s">
        <v>77</v>
      </c>
      <c r="AT138" s="194" t="s">
        <v>71</v>
      </c>
      <c r="AU138" s="194" t="s">
        <v>77</v>
      </c>
      <c r="AY138" s="193" t="s">
        <v>116</v>
      </c>
      <c r="BK138" s="195">
        <f>SUM(BK139:BK153)</f>
        <v>0</v>
      </c>
    </row>
    <row r="139" s="2" customFormat="1" ht="37.8" customHeight="1">
      <c r="A139" s="39"/>
      <c r="B139" s="40"/>
      <c r="C139" s="198" t="s">
        <v>158</v>
      </c>
      <c r="D139" s="198" t="s">
        <v>120</v>
      </c>
      <c r="E139" s="199" t="s">
        <v>213</v>
      </c>
      <c r="F139" s="200" t="s">
        <v>214</v>
      </c>
      <c r="G139" s="201" t="s">
        <v>145</v>
      </c>
      <c r="H139" s="202">
        <v>58</v>
      </c>
      <c r="I139" s="203"/>
      <c r="J139" s="204">
        <f>ROUND(I139*H139,2)</f>
        <v>0</v>
      </c>
      <c r="K139" s="200" t="s">
        <v>124</v>
      </c>
      <c r="L139" s="45"/>
      <c r="M139" s="205" t="s">
        <v>19</v>
      </c>
      <c r="N139" s="206" t="s">
        <v>43</v>
      </c>
      <c r="O139" s="85"/>
      <c r="P139" s="207">
        <f>O139*H139</f>
        <v>0</v>
      </c>
      <c r="Q139" s="207">
        <v>0.16127</v>
      </c>
      <c r="R139" s="207">
        <f>Q139*H139</f>
        <v>9.3536599999999996</v>
      </c>
      <c r="S139" s="207">
        <v>0</v>
      </c>
      <c r="T139" s="20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125</v>
      </c>
      <c r="AT139" s="209" t="s">
        <v>120</v>
      </c>
      <c r="AU139" s="209" t="s">
        <v>79</v>
      </c>
      <c r="AY139" s="18" t="s">
        <v>116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77</v>
      </c>
      <c r="BK139" s="210">
        <f>ROUND(I139*H139,2)</f>
        <v>0</v>
      </c>
      <c r="BL139" s="18" t="s">
        <v>125</v>
      </c>
      <c r="BM139" s="209" t="s">
        <v>215</v>
      </c>
    </row>
    <row r="140" s="2" customFormat="1">
      <c r="A140" s="39"/>
      <c r="B140" s="40"/>
      <c r="C140" s="41"/>
      <c r="D140" s="211" t="s">
        <v>128</v>
      </c>
      <c r="E140" s="41"/>
      <c r="F140" s="212" t="s">
        <v>216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128</v>
      </c>
      <c r="AU140" s="18" t="s">
        <v>79</v>
      </c>
    </row>
    <row r="141" s="2" customFormat="1">
      <c r="A141" s="39"/>
      <c r="B141" s="40"/>
      <c r="C141" s="41"/>
      <c r="D141" s="216" t="s">
        <v>130</v>
      </c>
      <c r="E141" s="41"/>
      <c r="F141" s="217" t="s">
        <v>217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130</v>
      </c>
      <c r="AU141" s="18" t="s">
        <v>79</v>
      </c>
    </row>
    <row r="142" s="13" customFormat="1">
      <c r="A142" s="13"/>
      <c r="B142" s="218"/>
      <c r="C142" s="219"/>
      <c r="D142" s="216" t="s">
        <v>132</v>
      </c>
      <c r="E142" s="220" t="s">
        <v>19</v>
      </c>
      <c r="F142" s="221" t="s">
        <v>218</v>
      </c>
      <c r="G142" s="219"/>
      <c r="H142" s="222">
        <v>58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132</v>
      </c>
      <c r="AU142" s="228" t="s">
        <v>79</v>
      </c>
      <c r="AV142" s="13" t="s">
        <v>79</v>
      </c>
      <c r="AW142" s="13" t="s">
        <v>33</v>
      </c>
      <c r="AX142" s="13" t="s">
        <v>77</v>
      </c>
      <c r="AY142" s="228" t="s">
        <v>116</v>
      </c>
    </row>
    <row r="143" s="2" customFormat="1" ht="16.5" customHeight="1">
      <c r="A143" s="39"/>
      <c r="B143" s="40"/>
      <c r="C143" s="198" t="s">
        <v>219</v>
      </c>
      <c r="D143" s="198" t="s">
        <v>120</v>
      </c>
      <c r="E143" s="199" t="s">
        <v>220</v>
      </c>
      <c r="F143" s="200" t="s">
        <v>221</v>
      </c>
      <c r="G143" s="201" t="s">
        <v>153</v>
      </c>
      <c r="H143" s="202">
        <v>1.859</v>
      </c>
      <c r="I143" s="203"/>
      <c r="J143" s="204">
        <f>ROUND(I143*H143,2)</f>
        <v>0</v>
      </c>
      <c r="K143" s="200" t="s">
        <v>124</v>
      </c>
      <c r="L143" s="45"/>
      <c r="M143" s="205" t="s">
        <v>19</v>
      </c>
      <c r="N143" s="206" t="s">
        <v>43</v>
      </c>
      <c r="O143" s="85"/>
      <c r="P143" s="207">
        <f>O143*H143</f>
        <v>0</v>
      </c>
      <c r="Q143" s="207">
        <v>2.1600000000000001</v>
      </c>
      <c r="R143" s="207">
        <f>Q143*H143</f>
        <v>4.0154399999999999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125</v>
      </c>
      <c r="AT143" s="209" t="s">
        <v>120</v>
      </c>
      <c r="AU143" s="209" t="s">
        <v>79</v>
      </c>
      <c r="AY143" s="18" t="s">
        <v>116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77</v>
      </c>
      <c r="BK143" s="210">
        <f>ROUND(I143*H143,2)</f>
        <v>0</v>
      </c>
      <c r="BL143" s="18" t="s">
        <v>125</v>
      </c>
      <c r="BM143" s="209" t="s">
        <v>222</v>
      </c>
    </row>
    <row r="144" s="2" customFormat="1">
      <c r="A144" s="39"/>
      <c r="B144" s="40"/>
      <c r="C144" s="41"/>
      <c r="D144" s="211" t="s">
        <v>128</v>
      </c>
      <c r="E144" s="41"/>
      <c r="F144" s="212" t="s">
        <v>223</v>
      </c>
      <c r="G144" s="41"/>
      <c r="H144" s="41"/>
      <c r="I144" s="213"/>
      <c r="J144" s="41"/>
      <c r="K144" s="41"/>
      <c r="L144" s="45"/>
      <c r="M144" s="214"/>
      <c r="N144" s="21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128</v>
      </c>
      <c r="AU144" s="18" t="s">
        <v>79</v>
      </c>
    </row>
    <row r="145" s="2" customFormat="1">
      <c r="A145" s="39"/>
      <c r="B145" s="40"/>
      <c r="C145" s="41"/>
      <c r="D145" s="216" t="s">
        <v>130</v>
      </c>
      <c r="E145" s="41"/>
      <c r="F145" s="217" t="s">
        <v>224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130</v>
      </c>
      <c r="AU145" s="18" t="s">
        <v>79</v>
      </c>
    </row>
    <row r="146" s="13" customFormat="1">
      <c r="A146" s="13"/>
      <c r="B146" s="218"/>
      <c r="C146" s="219"/>
      <c r="D146" s="216" t="s">
        <v>132</v>
      </c>
      <c r="E146" s="220" t="s">
        <v>19</v>
      </c>
      <c r="F146" s="221" t="s">
        <v>225</v>
      </c>
      <c r="G146" s="219"/>
      <c r="H146" s="222">
        <v>1.859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132</v>
      </c>
      <c r="AU146" s="228" t="s">
        <v>79</v>
      </c>
      <c r="AV146" s="13" t="s">
        <v>79</v>
      </c>
      <c r="AW146" s="13" t="s">
        <v>33</v>
      </c>
      <c r="AX146" s="13" t="s">
        <v>77</v>
      </c>
      <c r="AY146" s="228" t="s">
        <v>116</v>
      </c>
    </row>
    <row r="147" s="2" customFormat="1" ht="16.5" customHeight="1">
      <c r="A147" s="39"/>
      <c r="B147" s="40"/>
      <c r="C147" s="198" t="s">
        <v>8</v>
      </c>
      <c r="D147" s="198" t="s">
        <v>120</v>
      </c>
      <c r="E147" s="199" t="s">
        <v>226</v>
      </c>
      <c r="F147" s="200" t="s">
        <v>227</v>
      </c>
      <c r="G147" s="201" t="s">
        <v>123</v>
      </c>
      <c r="H147" s="202">
        <v>29.800000000000001</v>
      </c>
      <c r="I147" s="203"/>
      <c r="J147" s="204">
        <f>ROUND(I147*H147,2)</f>
        <v>0</v>
      </c>
      <c r="K147" s="200" t="s">
        <v>124</v>
      </c>
      <c r="L147" s="45"/>
      <c r="M147" s="205" t="s">
        <v>19</v>
      </c>
      <c r="N147" s="206" t="s">
        <v>43</v>
      </c>
      <c r="O147" s="85"/>
      <c r="P147" s="207">
        <f>O147*H147</f>
        <v>0</v>
      </c>
      <c r="Q147" s="207">
        <v>0.00247</v>
      </c>
      <c r="R147" s="207">
        <f>Q147*H147</f>
        <v>0.073606000000000005</v>
      </c>
      <c r="S147" s="207">
        <v>0</v>
      </c>
      <c r="T147" s="20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125</v>
      </c>
      <c r="AT147" s="209" t="s">
        <v>120</v>
      </c>
      <c r="AU147" s="209" t="s">
        <v>79</v>
      </c>
      <c r="AY147" s="18" t="s">
        <v>116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77</v>
      </c>
      <c r="BK147" s="210">
        <f>ROUND(I147*H147,2)</f>
        <v>0</v>
      </c>
      <c r="BL147" s="18" t="s">
        <v>125</v>
      </c>
      <c r="BM147" s="209" t="s">
        <v>228</v>
      </c>
    </row>
    <row r="148" s="2" customFormat="1">
      <c r="A148" s="39"/>
      <c r="B148" s="40"/>
      <c r="C148" s="41"/>
      <c r="D148" s="211" t="s">
        <v>128</v>
      </c>
      <c r="E148" s="41"/>
      <c r="F148" s="212" t="s">
        <v>229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128</v>
      </c>
      <c r="AU148" s="18" t="s">
        <v>79</v>
      </c>
    </row>
    <row r="149" s="2" customFormat="1">
      <c r="A149" s="39"/>
      <c r="B149" s="40"/>
      <c r="C149" s="41"/>
      <c r="D149" s="216" t="s">
        <v>130</v>
      </c>
      <c r="E149" s="41"/>
      <c r="F149" s="217" t="s">
        <v>230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130</v>
      </c>
      <c r="AU149" s="18" t="s">
        <v>79</v>
      </c>
    </row>
    <row r="150" s="13" customFormat="1">
      <c r="A150" s="13"/>
      <c r="B150" s="218"/>
      <c r="C150" s="219"/>
      <c r="D150" s="216" t="s">
        <v>132</v>
      </c>
      <c r="E150" s="220" t="s">
        <v>19</v>
      </c>
      <c r="F150" s="221" t="s">
        <v>231</v>
      </c>
      <c r="G150" s="219"/>
      <c r="H150" s="222">
        <v>29.800000000000001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132</v>
      </c>
      <c r="AU150" s="228" t="s">
        <v>79</v>
      </c>
      <c r="AV150" s="13" t="s">
        <v>79</v>
      </c>
      <c r="AW150" s="13" t="s">
        <v>33</v>
      </c>
      <c r="AX150" s="13" t="s">
        <v>77</v>
      </c>
      <c r="AY150" s="228" t="s">
        <v>116</v>
      </c>
    </row>
    <row r="151" s="2" customFormat="1" ht="16.5" customHeight="1">
      <c r="A151" s="39"/>
      <c r="B151" s="40"/>
      <c r="C151" s="198" t="s">
        <v>174</v>
      </c>
      <c r="D151" s="198" t="s">
        <v>120</v>
      </c>
      <c r="E151" s="199" t="s">
        <v>232</v>
      </c>
      <c r="F151" s="200" t="s">
        <v>233</v>
      </c>
      <c r="G151" s="201" t="s">
        <v>123</v>
      </c>
      <c r="H151" s="202">
        <v>29.800000000000001</v>
      </c>
      <c r="I151" s="203"/>
      <c r="J151" s="204">
        <f>ROUND(I151*H151,2)</f>
        <v>0</v>
      </c>
      <c r="K151" s="200" t="s">
        <v>124</v>
      </c>
      <c r="L151" s="45"/>
      <c r="M151" s="205" t="s">
        <v>19</v>
      </c>
      <c r="N151" s="206" t="s">
        <v>43</v>
      </c>
      <c r="O151" s="85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125</v>
      </c>
      <c r="AT151" s="209" t="s">
        <v>120</v>
      </c>
      <c r="AU151" s="209" t="s">
        <v>79</v>
      </c>
      <c r="AY151" s="18" t="s">
        <v>116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77</v>
      </c>
      <c r="BK151" s="210">
        <f>ROUND(I151*H151,2)</f>
        <v>0</v>
      </c>
      <c r="BL151" s="18" t="s">
        <v>125</v>
      </c>
      <c r="BM151" s="209" t="s">
        <v>234</v>
      </c>
    </row>
    <row r="152" s="2" customFormat="1">
      <c r="A152" s="39"/>
      <c r="B152" s="40"/>
      <c r="C152" s="41"/>
      <c r="D152" s="211" t="s">
        <v>128</v>
      </c>
      <c r="E152" s="41"/>
      <c r="F152" s="212" t="s">
        <v>235</v>
      </c>
      <c r="G152" s="41"/>
      <c r="H152" s="41"/>
      <c r="I152" s="213"/>
      <c r="J152" s="41"/>
      <c r="K152" s="41"/>
      <c r="L152" s="45"/>
      <c r="M152" s="214"/>
      <c r="N152" s="21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128</v>
      </c>
      <c r="AU152" s="18" t="s">
        <v>79</v>
      </c>
    </row>
    <row r="153" s="2" customFormat="1">
      <c r="A153" s="39"/>
      <c r="B153" s="40"/>
      <c r="C153" s="41"/>
      <c r="D153" s="216" t="s">
        <v>130</v>
      </c>
      <c r="E153" s="41"/>
      <c r="F153" s="217" t="s">
        <v>236</v>
      </c>
      <c r="G153" s="41"/>
      <c r="H153" s="41"/>
      <c r="I153" s="213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130</v>
      </c>
      <c r="AU153" s="18" t="s">
        <v>79</v>
      </c>
    </row>
    <row r="154" s="12" customFormat="1" ht="22.8" customHeight="1">
      <c r="A154" s="12"/>
      <c r="B154" s="182"/>
      <c r="C154" s="183"/>
      <c r="D154" s="184" t="s">
        <v>71</v>
      </c>
      <c r="E154" s="196" t="s">
        <v>126</v>
      </c>
      <c r="F154" s="196" t="s">
        <v>237</v>
      </c>
      <c r="G154" s="183"/>
      <c r="H154" s="183"/>
      <c r="I154" s="186"/>
      <c r="J154" s="197">
        <f>BK154</f>
        <v>0</v>
      </c>
      <c r="K154" s="183"/>
      <c r="L154" s="188"/>
      <c r="M154" s="189"/>
      <c r="N154" s="190"/>
      <c r="O154" s="190"/>
      <c r="P154" s="191">
        <f>SUM(P155:P170)</f>
        <v>0</v>
      </c>
      <c r="Q154" s="190"/>
      <c r="R154" s="191">
        <f>SUM(R155:R170)</f>
        <v>8.4115626800000012</v>
      </c>
      <c r="S154" s="190"/>
      <c r="T154" s="192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3" t="s">
        <v>77</v>
      </c>
      <c r="AT154" s="194" t="s">
        <v>71</v>
      </c>
      <c r="AU154" s="194" t="s">
        <v>77</v>
      </c>
      <c r="AY154" s="193" t="s">
        <v>116</v>
      </c>
      <c r="BK154" s="195">
        <f>SUM(BK155:BK170)</f>
        <v>0</v>
      </c>
    </row>
    <row r="155" s="2" customFormat="1" ht="21.75" customHeight="1">
      <c r="A155" s="39"/>
      <c r="B155" s="40"/>
      <c r="C155" s="198" t="s">
        <v>238</v>
      </c>
      <c r="D155" s="198" t="s">
        <v>120</v>
      </c>
      <c r="E155" s="199" t="s">
        <v>239</v>
      </c>
      <c r="F155" s="200" t="s">
        <v>240</v>
      </c>
      <c r="G155" s="201" t="s">
        <v>153</v>
      </c>
      <c r="H155" s="202">
        <v>3.2200000000000002</v>
      </c>
      <c r="I155" s="203"/>
      <c r="J155" s="204">
        <f>ROUND(I155*H155,2)</f>
        <v>0</v>
      </c>
      <c r="K155" s="200" t="s">
        <v>241</v>
      </c>
      <c r="L155" s="45"/>
      <c r="M155" s="205" t="s">
        <v>19</v>
      </c>
      <c r="N155" s="206" t="s">
        <v>43</v>
      </c>
      <c r="O155" s="85"/>
      <c r="P155" s="207">
        <f>O155*H155</f>
        <v>0</v>
      </c>
      <c r="Q155" s="207">
        <v>2.5018699999999998</v>
      </c>
      <c r="R155" s="207">
        <f>Q155*H155</f>
        <v>8.0560214000000006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125</v>
      </c>
      <c r="AT155" s="209" t="s">
        <v>120</v>
      </c>
      <c r="AU155" s="209" t="s">
        <v>79</v>
      </c>
      <c r="AY155" s="18" t="s">
        <v>116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77</v>
      </c>
      <c r="BK155" s="210">
        <f>ROUND(I155*H155,2)</f>
        <v>0</v>
      </c>
      <c r="BL155" s="18" t="s">
        <v>125</v>
      </c>
      <c r="BM155" s="209" t="s">
        <v>242</v>
      </c>
    </row>
    <row r="156" s="2" customFormat="1">
      <c r="A156" s="39"/>
      <c r="B156" s="40"/>
      <c r="C156" s="41"/>
      <c r="D156" s="211" t="s">
        <v>128</v>
      </c>
      <c r="E156" s="41"/>
      <c r="F156" s="212" t="s">
        <v>243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128</v>
      </c>
      <c r="AU156" s="18" t="s">
        <v>79</v>
      </c>
    </row>
    <row r="157" s="2" customFormat="1">
      <c r="A157" s="39"/>
      <c r="B157" s="40"/>
      <c r="C157" s="41"/>
      <c r="D157" s="216" t="s">
        <v>130</v>
      </c>
      <c r="E157" s="41"/>
      <c r="F157" s="217" t="s">
        <v>244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130</v>
      </c>
      <c r="AU157" s="18" t="s">
        <v>79</v>
      </c>
    </row>
    <row r="158" s="13" customFormat="1">
      <c r="A158" s="13"/>
      <c r="B158" s="218"/>
      <c r="C158" s="219"/>
      <c r="D158" s="216" t="s">
        <v>132</v>
      </c>
      <c r="E158" s="220" t="s">
        <v>19</v>
      </c>
      <c r="F158" s="221" t="s">
        <v>245</v>
      </c>
      <c r="G158" s="219"/>
      <c r="H158" s="222">
        <v>3.2200000000000002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132</v>
      </c>
      <c r="AU158" s="228" t="s">
        <v>79</v>
      </c>
      <c r="AV158" s="13" t="s">
        <v>79</v>
      </c>
      <c r="AW158" s="13" t="s">
        <v>33</v>
      </c>
      <c r="AX158" s="13" t="s">
        <v>72</v>
      </c>
      <c r="AY158" s="228" t="s">
        <v>116</v>
      </c>
    </row>
    <row r="159" s="14" customFormat="1">
      <c r="A159" s="14"/>
      <c r="B159" s="229"/>
      <c r="C159" s="230"/>
      <c r="D159" s="216" t="s">
        <v>132</v>
      </c>
      <c r="E159" s="231" t="s">
        <v>19</v>
      </c>
      <c r="F159" s="232" t="s">
        <v>246</v>
      </c>
      <c r="G159" s="230"/>
      <c r="H159" s="233">
        <v>3.2200000000000002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132</v>
      </c>
      <c r="AU159" s="239" t="s">
        <v>79</v>
      </c>
      <c r="AV159" s="14" t="s">
        <v>125</v>
      </c>
      <c r="AW159" s="14" t="s">
        <v>33</v>
      </c>
      <c r="AX159" s="14" t="s">
        <v>77</v>
      </c>
      <c r="AY159" s="239" t="s">
        <v>116</v>
      </c>
    </row>
    <row r="160" s="2" customFormat="1" ht="16.5" customHeight="1">
      <c r="A160" s="39"/>
      <c r="B160" s="40"/>
      <c r="C160" s="198" t="s">
        <v>204</v>
      </c>
      <c r="D160" s="198" t="s">
        <v>120</v>
      </c>
      <c r="E160" s="199" t="s">
        <v>247</v>
      </c>
      <c r="F160" s="200" t="s">
        <v>248</v>
      </c>
      <c r="G160" s="201" t="s">
        <v>123</v>
      </c>
      <c r="H160" s="202">
        <v>19.52</v>
      </c>
      <c r="I160" s="203"/>
      <c r="J160" s="204">
        <f>ROUND(I160*H160,2)</f>
        <v>0</v>
      </c>
      <c r="K160" s="200" t="s">
        <v>124</v>
      </c>
      <c r="L160" s="45"/>
      <c r="M160" s="205" t="s">
        <v>19</v>
      </c>
      <c r="N160" s="206" t="s">
        <v>43</v>
      </c>
      <c r="O160" s="85"/>
      <c r="P160" s="207">
        <f>O160*H160</f>
        <v>0</v>
      </c>
      <c r="Q160" s="207">
        <v>0.0027499999999999998</v>
      </c>
      <c r="R160" s="207">
        <f>Q160*H160</f>
        <v>0.053679999999999999</v>
      </c>
      <c r="S160" s="207">
        <v>0</v>
      </c>
      <c r="T160" s="2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9" t="s">
        <v>125</v>
      </c>
      <c r="AT160" s="209" t="s">
        <v>120</v>
      </c>
      <c r="AU160" s="209" t="s">
        <v>79</v>
      </c>
      <c r="AY160" s="18" t="s">
        <v>116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8" t="s">
        <v>77</v>
      </c>
      <c r="BK160" s="210">
        <f>ROUND(I160*H160,2)</f>
        <v>0</v>
      </c>
      <c r="BL160" s="18" t="s">
        <v>125</v>
      </c>
      <c r="BM160" s="209" t="s">
        <v>249</v>
      </c>
    </row>
    <row r="161" s="2" customFormat="1">
      <c r="A161" s="39"/>
      <c r="B161" s="40"/>
      <c r="C161" s="41"/>
      <c r="D161" s="211" t="s">
        <v>128</v>
      </c>
      <c r="E161" s="41"/>
      <c r="F161" s="212" t="s">
        <v>250</v>
      </c>
      <c r="G161" s="41"/>
      <c r="H161" s="41"/>
      <c r="I161" s="213"/>
      <c r="J161" s="41"/>
      <c r="K161" s="41"/>
      <c r="L161" s="45"/>
      <c r="M161" s="214"/>
      <c r="N161" s="21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128</v>
      </c>
      <c r="AU161" s="18" t="s">
        <v>79</v>
      </c>
    </row>
    <row r="162" s="13" customFormat="1">
      <c r="A162" s="13"/>
      <c r="B162" s="218"/>
      <c r="C162" s="219"/>
      <c r="D162" s="216" t="s">
        <v>132</v>
      </c>
      <c r="E162" s="220" t="s">
        <v>19</v>
      </c>
      <c r="F162" s="221" t="s">
        <v>251</v>
      </c>
      <c r="G162" s="219"/>
      <c r="H162" s="222">
        <v>19.52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132</v>
      </c>
      <c r="AU162" s="228" t="s">
        <v>79</v>
      </c>
      <c r="AV162" s="13" t="s">
        <v>79</v>
      </c>
      <c r="AW162" s="13" t="s">
        <v>33</v>
      </c>
      <c r="AX162" s="13" t="s">
        <v>77</v>
      </c>
      <c r="AY162" s="228" t="s">
        <v>116</v>
      </c>
    </row>
    <row r="163" s="2" customFormat="1" ht="16.5" customHeight="1">
      <c r="A163" s="39"/>
      <c r="B163" s="40"/>
      <c r="C163" s="198" t="s">
        <v>252</v>
      </c>
      <c r="D163" s="198" t="s">
        <v>120</v>
      </c>
      <c r="E163" s="199" t="s">
        <v>253</v>
      </c>
      <c r="F163" s="200" t="s">
        <v>254</v>
      </c>
      <c r="G163" s="201" t="s">
        <v>123</v>
      </c>
      <c r="H163" s="202">
        <v>19.52</v>
      </c>
      <c r="I163" s="203"/>
      <c r="J163" s="204">
        <f>ROUND(I163*H163,2)</f>
        <v>0</v>
      </c>
      <c r="K163" s="200" t="s">
        <v>124</v>
      </c>
      <c r="L163" s="45"/>
      <c r="M163" s="205" t="s">
        <v>19</v>
      </c>
      <c r="N163" s="206" t="s">
        <v>43</v>
      </c>
      <c r="O163" s="85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125</v>
      </c>
      <c r="AT163" s="209" t="s">
        <v>120</v>
      </c>
      <c r="AU163" s="209" t="s">
        <v>79</v>
      </c>
      <c r="AY163" s="18" t="s">
        <v>116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77</v>
      </c>
      <c r="BK163" s="210">
        <f>ROUND(I163*H163,2)</f>
        <v>0</v>
      </c>
      <c r="BL163" s="18" t="s">
        <v>125</v>
      </c>
      <c r="BM163" s="209" t="s">
        <v>255</v>
      </c>
    </row>
    <row r="164" s="2" customFormat="1">
      <c r="A164" s="39"/>
      <c r="B164" s="40"/>
      <c r="C164" s="41"/>
      <c r="D164" s="211" t="s">
        <v>128</v>
      </c>
      <c r="E164" s="41"/>
      <c r="F164" s="212" t="s">
        <v>256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128</v>
      </c>
      <c r="AU164" s="18" t="s">
        <v>79</v>
      </c>
    </row>
    <row r="165" s="2" customFormat="1" ht="24.15" customHeight="1">
      <c r="A165" s="39"/>
      <c r="B165" s="40"/>
      <c r="C165" s="198" t="s">
        <v>257</v>
      </c>
      <c r="D165" s="198" t="s">
        <v>120</v>
      </c>
      <c r="E165" s="199" t="s">
        <v>258</v>
      </c>
      <c r="F165" s="200" t="s">
        <v>259</v>
      </c>
      <c r="G165" s="201" t="s">
        <v>192</v>
      </c>
      <c r="H165" s="202">
        <v>0.27400000000000002</v>
      </c>
      <c r="I165" s="203"/>
      <c r="J165" s="204">
        <f>ROUND(I165*H165,2)</f>
        <v>0</v>
      </c>
      <c r="K165" s="200" t="s">
        <v>124</v>
      </c>
      <c r="L165" s="45"/>
      <c r="M165" s="205" t="s">
        <v>19</v>
      </c>
      <c r="N165" s="206" t="s">
        <v>43</v>
      </c>
      <c r="O165" s="85"/>
      <c r="P165" s="207">
        <f>O165*H165</f>
        <v>0</v>
      </c>
      <c r="Q165" s="207">
        <v>1.04922</v>
      </c>
      <c r="R165" s="207">
        <f>Q165*H165</f>
        <v>0.28748628000000004</v>
      </c>
      <c r="S165" s="207">
        <v>0</v>
      </c>
      <c r="T165" s="20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09" t="s">
        <v>125</v>
      </c>
      <c r="AT165" s="209" t="s">
        <v>120</v>
      </c>
      <c r="AU165" s="209" t="s">
        <v>79</v>
      </c>
      <c r="AY165" s="18" t="s">
        <v>116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18" t="s">
        <v>77</v>
      </c>
      <c r="BK165" s="210">
        <f>ROUND(I165*H165,2)</f>
        <v>0</v>
      </c>
      <c r="BL165" s="18" t="s">
        <v>125</v>
      </c>
      <c r="BM165" s="209" t="s">
        <v>260</v>
      </c>
    </row>
    <row r="166" s="2" customFormat="1">
      <c r="A166" s="39"/>
      <c r="B166" s="40"/>
      <c r="C166" s="41"/>
      <c r="D166" s="211" t="s">
        <v>128</v>
      </c>
      <c r="E166" s="41"/>
      <c r="F166" s="212" t="s">
        <v>261</v>
      </c>
      <c r="G166" s="41"/>
      <c r="H166" s="41"/>
      <c r="I166" s="213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79</v>
      </c>
    </row>
    <row r="167" s="13" customFormat="1">
      <c r="A167" s="13"/>
      <c r="B167" s="218"/>
      <c r="C167" s="219"/>
      <c r="D167" s="216" t="s">
        <v>132</v>
      </c>
      <c r="E167" s="220" t="s">
        <v>19</v>
      </c>
      <c r="F167" s="221" t="s">
        <v>262</v>
      </c>
      <c r="G167" s="219"/>
      <c r="H167" s="222">
        <v>0.27400000000000002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132</v>
      </c>
      <c r="AU167" s="228" t="s">
        <v>79</v>
      </c>
      <c r="AV167" s="13" t="s">
        <v>79</v>
      </c>
      <c r="AW167" s="13" t="s">
        <v>33</v>
      </c>
      <c r="AX167" s="13" t="s">
        <v>77</v>
      </c>
      <c r="AY167" s="228" t="s">
        <v>116</v>
      </c>
    </row>
    <row r="168" s="2" customFormat="1" ht="16.5" customHeight="1">
      <c r="A168" s="39"/>
      <c r="B168" s="40"/>
      <c r="C168" s="198" t="s">
        <v>7</v>
      </c>
      <c r="D168" s="198" t="s">
        <v>120</v>
      </c>
      <c r="E168" s="199" t="s">
        <v>263</v>
      </c>
      <c r="F168" s="200" t="s">
        <v>264</v>
      </c>
      <c r="G168" s="201" t="s">
        <v>123</v>
      </c>
      <c r="H168" s="202">
        <v>5.75</v>
      </c>
      <c r="I168" s="203"/>
      <c r="J168" s="204">
        <f>ROUND(I168*H168,2)</f>
        <v>0</v>
      </c>
      <c r="K168" s="200" t="s">
        <v>124</v>
      </c>
      <c r="L168" s="45"/>
      <c r="M168" s="205" t="s">
        <v>19</v>
      </c>
      <c r="N168" s="206" t="s">
        <v>43</v>
      </c>
      <c r="O168" s="85"/>
      <c r="P168" s="207">
        <f>O168*H168</f>
        <v>0</v>
      </c>
      <c r="Q168" s="207">
        <v>0.0025000000000000001</v>
      </c>
      <c r="R168" s="207">
        <f>Q168*H168</f>
        <v>0.014375000000000001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125</v>
      </c>
      <c r="AT168" s="209" t="s">
        <v>120</v>
      </c>
      <c r="AU168" s="209" t="s">
        <v>79</v>
      </c>
      <c r="AY168" s="18" t="s">
        <v>116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77</v>
      </c>
      <c r="BK168" s="210">
        <f>ROUND(I168*H168,2)</f>
        <v>0</v>
      </c>
      <c r="BL168" s="18" t="s">
        <v>125</v>
      </c>
      <c r="BM168" s="209" t="s">
        <v>265</v>
      </c>
    </row>
    <row r="169" s="2" customFormat="1">
      <c r="A169" s="39"/>
      <c r="B169" s="40"/>
      <c r="C169" s="41"/>
      <c r="D169" s="211" t="s">
        <v>128</v>
      </c>
      <c r="E169" s="41"/>
      <c r="F169" s="212" t="s">
        <v>266</v>
      </c>
      <c r="G169" s="41"/>
      <c r="H169" s="41"/>
      <c r="I169" s="213"/>
      <c r="J169" s="41"/>
      <c r="K169" s="41"/>
      <c r="L169" s="45"/>
      <c r="M169" s="214"/>
      <c r="N169" s="21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128</v>
      </c>
      <c r="AU169" s="18" t="s">
        <v>79</v>
      </c>
    </row>
    <row r="170" s="13" customFormat="1">
      <c r="A170" s="13"/>
      <c r="B170" s="218"/>
      <c r="C170" s="219"/>
      <c r="D170" s="216" t="s">
        <v>132</v>
      </c>
      <c r="E170" s="220" t="s">
        <v>19</v>
      </c>
      <c r="F170" s="221" t="s">
        <v>267</v>
      </c>
      <c r="G170" s="219"/>
      <c r="H170" s="222">
        <v>5.75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132</v>
      </c>
      <c r="AU170" s="228" t="s">
        <v>79</v>
      </c>
      <c r="AV170" s="13" t="s">
        <v>79</v>
      </c>
      <c r="AW170" s="13" t="s">
        <v>33</v>
      </c>
      <c r="AX170" s="13" t="s">
        <v>77</v>
      </c>
      <c r="AY170" s="228" t="s">
        <v>116</v>
      </c>
    </row>
    <row r="171" s="12" customFormat="1" ht="22.8" customHeight="1">
      <c r="A171" s="12"/>
      <c r="B171" s="182"/>
      <c r="C171" s="183"/>
      <c r="D171" s="184" t="s">
        <v>71</v>
      </c>
      <c r="E171" s="196" t="s">
        <v>125</v>
      </c>
      <c r="F171" s="196" t="s">
        <v>268</v>
      </c>
      <c r="G171" s="183"/>
      <c r="H171" s="183"/>
      <c r="I171" s="186"/>
      <c r="J171" s="197">
        <f>BK171</f>
        <v>0</v>
      </c>
      <c r="K171" s="183"/>
      <c r="L171" s="188"/>
      <c r="M171" s="189"/>
      <c r="N171" s="190"/>
      <c r="O171" s="190"/>
      <c r="P171" s="191">
        <f>SUM(P172:P184)</f>
        <v>0</v>
      </c>
      <c r="Q171" s="190"/>
      <c r="R171" s="191">
        <f>SUM(R172:R184)</f>
        <v>7.8521103700000001</v>
      </c>
      <c r="S171" s="190"/>
      <c r="T171" s="192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3" t="s">
        <v>77</v>
      </c>
      <c r="AT171" s="194" t="s">
        <v>71</v>
      </c>
      <c r="AU171" s="194" t="s">
        <v>77</v>
      </c>
      <c r="AY171" s="193" t="s">
        <v>116</v>
      </c>
      <c r="BK171" s="195">
        <f>SUM(BK172:BK184)</f>
        <v>0</v>
      </c>
    </row>
    <row r="172" s="2" customFormat="1" ht="24.15" customHeight="1">
      <c r="A172" s="39"/>
      <c r="B172" s="40"/>
      <c r="C172" s="198" t="s">
        <v>269</v>
      </c>
      <c r="D172" s="198" t="s">
        <v>120</v>
      </c>
      <c r="E172" s="199" t="s">
        <v>270</v>
      </c>
      <c r="F172" s="200" t="s">
        <v>271</v>
      </c>
      <c r="G172" s="201" t="s">
        <v>153</v>
      </c>
      <c r="H172" s="202">
        <v>2.8140000000000001</v>
      </c>
      <c r="I172" s="203"/>
      <c r="J172" s="204">
        <f>ROUND(I172*H172,2)</f>
        <v>0</v>
      </c>
      <c r="K172" s="200" t="s">
        <v>241</v>
      </c>
      <c r="L172" s="45"/>
      <c r="M172" s="205" t="s">
        <v>19</v>
      </c>
      <c r="N172" s="206" t="s">
        <v>43</v>
      </c>
      <c r="O172" s="85"/>
      <c r="P172" s="207">
        <f>O172*H172</f>
        <v>0</v>
      </c>
      <c r="Q172" s="207">
        <v>2.5019499999999999</v>
      </c>
      <c r="R172" s="207">
        <f>Q172*H172</f>
        <v>7.0404872999999997</v>
      </c>
      <c r="S172" s="207">
        <v>0</v>
      </c>
      <c r="T172" s="20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09" t="s">
        <v>125</v>
      </c>
      <c r="AT172" s="209" t="s">
        <v>120</v>
      </c>
      <c r="AU172" s="209" t="s">
        <v>79</v>
      </c>
      <c r="AY172" s="18" t="s">
        <v>116</v>
      </c>
      <c r="BE172" s="210">
        <f>IF(N172="základní",J172,0)</f>
        <v>0</v>
      </c>
      <c r="BF172" s="210">
        <f>IF(N172="snížená",J172,0)</f>
        <v>0</v>
      </c>
      <c r="BG172" s="210">
        <f>IF(N172="zákl. přenesená",J172,0)</f>
        <v>0</v>
      </c>
      <c r="BH172" s="210">
        <f>IF(N172="sníž. přenesená",J172,0)</f>
        <v>0</v>
      </c>
      <c r="BI172" s="210">
        <f>IF(N172="nulová",J172,0)</f>
        <v>0</v>
      </c>
      <c r="BJ172" s="18" t="s">
        <v>77</v>
      </c>
      <c r="BK172" s="210">
        <f>ROUND(I172*H172,2)</f>
        <v>0</v>
      </c>
      <c r="BL172" s="18" t="s">
        <v>125</v>
      </c>
      <c r="BM172" s="209" t="s">
        <v>272</v>
      </c>
    </row>
    <row r="173" s="2" customFormat="1">
      <c r="A173" s="39"/>
      <c r="B173" s="40"/>
      <c r="C173" s="41"/>
      <c r="D173" s="211" t="s">
        <v>128</v>
      </c>
      <c r="E173" s="41"/>
      <c r="F173" s="212" t="s">
        <v>273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128</v>
      </c>
      <c r="AU173" s="18" t="s">
        <v>79</v>
      </c>
    </row>
    <row r="174" s="2" customFormat="1">
      <c r="A174" s="39"/>
      <c r="B174" s="40"/>
      <c r="C174" s="41"/>
      <c r="D174" s="216" t="s">
        <v>130</v>
      </c>
      <c r="E174" s="41"/>
      <c r="F174" s="217" t="s">
        <v>274</v>
      </c>
      <c r="G174" s="41"/>
      <c r="H174" s="41"/>
      <c r="I174" s="213"/>
      <c r="J174" s="41"/>
      <c r="K174" s="41"/>
      <c r="L174" s="45"/>
      <c r="M174" s="214"/>
      <c r="N174" s="215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130</v>
      </c>
      <c r="AU174" s="18" t="s">
        <v>79</v>
      </c>
    </row>
    <row r="175" s="13" customFormat="1">
      <c r="A175" s="13"/>
      <c r="B175" s="218"/>
      <c r="C175" s="219"/>
      <c r="D175" s="216" t="s">
        <v>132</v>
      </c>
      <c r="E175" s="220" t="s">
        <v>19</v>
      </c>
      <c r="F175" s="221" t="s">
        <v>275</v>
      </c>
      <c r="G175" s="219"/>
      <c r="H175" s="222">
        <v>2.8140000000000001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132</v>
      </c>
      <c r="AU175" s="228" t="s">
        <v>79</v>
      </c>
      <c r="AV175" s="13" t="s">
        <v>79</v>
      </c>
      <c r="AW175" s="13" t="s">
        <v>33</v>
      </c>
      <c r="AX175" s="13" t="s">
        <v>72</v>
      </c>
      <c r="AY175" s="228" t="s">
        <v>116</v>
      </c>
    </row>
    <row r="176" s="14" customFormat="1">
      <c r="A176" s="14"/>
      <c r="B176" s="229"/>
      <c r="C176" s="230"/>
      <c r="D176" s="216" t="s">
        <v>132</v>
      </c>
      <c r="E176" s="231" t="s">
        <v>19</v>
      </c>
      <c r="F176" s="232" t="s">
        <v>246</v>
      </c>
      <c r="G176" s="230"/>
      <c r="H176" s="233">
        <v>2.8140000000000001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132</v>
      </c>
      <c r="AU176" s="239" t="s">
        <v>79</v>
      </c>
      <c r="AV176" s="14" t="s">
        <v>125</v>
      </c>
      <c r="AW176" s="14" t="s">
        <v>33</v>
      </c>
      <c r="AX176" s="14" t="s">
        <v>77</v>
      </c>
      <c r="AY176" s="239" t="s">
        <v>116</v>
      </c>
    </row>
    <row r="177" s="2" customFormat="1" ht="24.15" customHeight="1">
      <c r="A177" s="39"/>
      <c r="B177" s="40"/>
      <c r="C177" s="198" t="s">
        <v>276</v>
      </c>
      <c r="D177" s="198" t="s">
        <v>120</v>
      </c>
      <c r="E177" s="199" t="s">
        <v>277</v>
      </c>
      <c r="F177" s="200" t="s">
        <v>278</v>
      </c>
      <c r="G177" s="201" t="s">
        <v>192</v>
      </c>
      <c r="H177" s="202">
        <v>0.30499999999999999</v>
      </c>
      <c r="I177" s="203"/>
      <c r="J177" s="204">
        <f>ROUND(I177*H177,2)</f>
        <v>0</v>
      </c>
      <c r="K177" s="200" t="s">
        <v>124</v>
      </c>
      <c r="L177" s="45"/>
      <c r="M177" s="205" t="s">
        <v>19</v>
      </c>
      <c r="N177" s="206" t="s">
        <v>43</v>
      </c>
      <c r="O177" s="85"/>
      <c r="P177" s="207">
        <f>O177*H177</f>
        <v>0</v>
      </c>
      <c r="Q177" s="207">
        <v>1.0492699999999999</v>
      </c>
      <c r="R177" s="207">
        <f>Q177*H177</f>
        <v>0.32002734999999999</v>
      </c>
      <c r="S177" s="207">
        <v>0</v>
      </c>
      <c r="T177" s="20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09" t="s">
        <v>125</v>
      </c>
      <c r="AT177" s="209" t="s">
        <v>120</v>
      </c>
      <c r="AU177" s="209" t="s">
        <v>79</v>
      </c>
      <c r="AY177" s="18" t="s">
        <v>116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8" t="s">
        <v>77</v>
      </c>
      <c r="BK177" s="210">
        <f>ROUND(I177*H177,2)</f>
        <v>0</v>
      </c>
      <c r="BL177" s="18" t="s">
        <v>125</v>
      </c>
      <c r="BM177" s="209" t="s">
        <v>279</v>
      </c>
    </row>
    <row r="178" s="2" customFormat="1">
      <c r="A178" s="39"/>
      <c r="B178" s="40"/>
      <c r="C178" s="41"/>
      <c r="D178" s="211" t="s">
        <v>128</v>
      </c>
      <c r="E178" s="41"/>
      <c r="F178" s="212" t="s">
        <v>280</v>
      </c>
      <c r="G178" s="41"/>
      <c r="H178" s="41"/>
      <c r="I178" s="213"/>
      <c r="J178" s="41"/>
      <c r="K178" s="41"/>
      <c r="L178" s="45"/>
      <c r="M178" s="214"/>
      <c r="N178" s="215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128</v>
      </c>
      <c r="AU178" s="18" t="s">
        <v>79</v>
      </c>
    </row>
    <row r="179" s="13" customFormat="1">
      <c r="A179" s="13"/>
      <c r="B179" s="218"/>
      <c r="C179" s="219"/>
      <c r="D179" s="216" t="s">
        <v>132</v>
      </c>
      <c r="E179" s="220" t="s">
        <v>19</v>
      </c>
      <c r="F179" s="221" t="s">
        <v>281</v>
      </c>
      <c r="G179" s="219"/>
      <c r="H179" s="222">
        <v>0.30499999999999999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132</v>
      </c>
      <c r="AU179" s="228" t="s">
        <v>79</v>
      </c>
      <c r="AV179" s="13" t="s">
        <v>79</v>
      </c>
      <c r="AW179" s="13" t="s">
        <v>33</v>
      </c>
      <c r="AX179" s="13" t="s">
        <v>77</v>
      </c>
      <c r="AY179" s="228" t="s">
        <v>116</v>
      </c>
    </row>
    <row r="180" s="2" customFormat="1" ht="24.15" customHeight="1">
      <c r="A180" s="39"/>
      <c r="B180" s="40"/>
      <c r="C180" s="198" t="s">
        <v>282</v>
      </c>
      <c r="D180" s="198" t="s">
        <v>120</v>
      </c>
      <c r="E180" s="199" t="s">
        <v>283</v>
      </c>
      <c r="F180" s="200" t="s">
        <v>284</v>
      </c>
      <c r="G180" s="201" t="s">
        <v>123</v>
      </c>
      <c r="H180" s="202">
        <v>38.345999999999997</v>
      </c>
      <c r="I180" s="203"/>
      <c r="J180" s="204">
        <f>ROUND(I180*H180,2)</f>
        <v>0</v>
      </c>
      <c r="K180" s="200" t="s">
        <v>124</v>
      </c>
      <c r="L180" s="45"/>
      <c r="M180" s="205" t="s">
        <v>19</v>
      </c>
      <c r="N180" s="206" t="s">
        <v>43</v>
      </c>
      <c r="O180" s="85"/>
      <c r="P180" s="207">
        <f>O180*H180</f>
        <v>0</v>
      </c>
      <c r="Q180" s="207">
        <v>0.01282</v>
      </c>
      <c r="R180" s="207">
        <f>Q180*H180</f>
        <v>0.49159571999999996</v>
      </c>
      <c r="S180" s="207">
        <v>0</v>
      </c>
      <c r="T180" s="20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125</v>
      </c>
      <c r="AT180" s="209" t="s">
        <v>120</v>
      </c>
      <c r="AU180" s="209" t="s">
        <v>79</v>
      </c>
      <c r="AY180" s="18" t="s">
        <v>116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77</v>
      </c>
      <c r="BK180" s="210">
        <f>ROUND(I180*H180,2)</f>
        <v>0</v>
      </c>
      <c r="BL180" s="18" t="s">
        <v>125</v>
      </c>
      <c r="BM180" s="209" t="s">
        <v>285</v>
      </c>
    </row>
    <row r="181" s="2" customFormat="1">
      <c r="A181" s="39"/>
      <c r="B181" s="40"/>
      <c r="C181" s="41"/>
      <c r="D181" s="211" t="s">
        <v>128</v>
      </c>
      <c r="E181" s="41"/>
      <c r="F181" s="212" t="s">
        <v>286</v>
      </c>
      <c r="G181" s="41"/>
      <c r="H181" s="41"/>
      <c r="I181" s="213"/>
      <c r="J181" s="41"/>
      <c r="K181" s="41"/>
      <c r="L181" s="45"/>
      <c r="M181" s="214"/>
      <c r="N181" s="21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128</v>
      </c>
      <c r="AU181" s="18" t="s">
        <v>79</v>
      </c>
    </row>
    <row r="182" s="13" customFormat="1">
      <c r="A182" s="13"/>
      <c r="B182" s="218"/>
      <c r="C182" s="219"/>
      <c r="D182" s="216" t="s">
        <v>132</v>
      </c>
      <c r="E182" s="220" t="s">
        <v>19</v>
      </c>
      <c r="F182" s="221" t="s">
        <v>287</v>
      </c>
      <c r="G182" s="219"/>
      <c r="H182" s="222">
        <v>38.345999999999997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132</v>
      </c>
      <c r="AU182" s="228" t="s">
        <v>79</v>
      </c>
      <c r="AV182" s="13" t="s">
        <v>79</v>
      </c>
      <c r="AW182" s="13" t="s">
        <v>33</v>
      </c>
      <c r="AX182" s="13" t="s">
        <v>77</v>
      </c>
      <c r="AY182" s="228" t="s">
        <v>116</v>
      </c>
    </row>
    <row r="183" s="2" customFormat="1" ht="24.15" customHeight="1">
      <c r="A183" s="39"/>
      <c r="B183" s="40"/>
      <c r="C183" s="198" t="s">
        <v>288</v>
      </c>
      <c r="D183" s="198" t="s">
        <v>120</v>
      </c>
      <c r="E183" s="199" t="s">
        <v>289</v>
      </c>
      <c r="F183" s="200" t="s">
        <v>290</v>
      </c>
      <c r="G183" s="201" t="s">
        <v>123</v>
      </c>
      <c r="H183" s="202">
        <v>38.345999999999997</v>
      </c>
      <c r="I183" s="203"/>
      <c r="J183" s="204">
        <f>ROUND(I183*H183,2)</f>
        <v>0</v>
      </c>
      <c r="K183" s="200" t="s">
        <v>124</v>
      </c>
      <c r="L183" s="45"/>
      <c r="M183" s="205" t="s">
        <v>19</v>
      </c>
      <c r="N183" s="206" t="s">
        <v>43</v>
      </c>
      <c r="O183" s="85"/>
      <c r="P183" s="207">
        <f>O183*H183</f>
        <v>0</v>
      </c>
      <c r="Q183" s="207">
        <v>0</v>
      </c>
      <c r="R183" s="207">
        <f>Q183*H183</f>
        <v>0</v>
      </c>
      <c r="S183" s="207">
        <v>0</v>
      </c>
      <c r="T183" s="20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09" t="s">
        <v>125</v>
      </c>
      <c r="AT183" s="209" t="s">
        <v>120</v>
      </c>
      <c r="AU183" s="209" t="s">
        <v>79</v>
      </c>
      <c r="AY183" s="18" t="s">
        <v>116</v>
      </c>
      <c r="BE183" s="210">
        <f>IF(N183="základní",J183,0)</f>
        <v>0</v>
      </c>
      <c r="BF183" s="210">
        <f>IF(N183="snížená",J183,0)</f>
        <v>0</v>
      </c>
      <c r="BG183" s="210">
        <f>IF(N183="zákl. přenesená",J183,0)</f>
        <v>0</v>
      </c>
      <c r="BH183" s="210">
        <f>IF(N183="sníž. přenesená",J183,0)</f>
        <v>0</v>
      </c>
      <c r="BI183" s="210">
        <f>IF(N183="nulová",J183,0)</f>
        <v>0</v>
      </c>
      <c r="BJ183" s="18" t="s">
        <v>77</v>
      </c>
      <c r="BK183" s="210">
        <f>ROUND(I183*H183,2)</f>
        <v>0</v>
      </c>
      <c r="BL183" s="18" t="s">
        <v>125</v>
      </c>
      <c r="BM183" s="209" t="s">
        <v>291</v>
      </c>
    </row>
    <row r="184" s="2" customFormat="1">
      <c r="A184" s="39"/>
      <c r="B184" s="40"/>
      <c r="C184" s="41"/>
      <c r="D184" s="211" t="s">
        <v>128</v>
      </c>
      <c r="E184" s="41"/>
      <c r="F184" s="212" t="s">
        <v>292</v>
      </c>
      <c r="G184" s="41"/>
      <c r="H184" s="41"/>
      <c r="I184" s="213"/>
      <c r="J184" s="41"/>
      <c r="K184" s="41"/>
      <c r="L184" s="45"/>
      <c r="M184" s="214"/>
      <c r="N184" s="215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128</v>
      </c>
      <c r="AU184" s="18" t="s">
        <v>79</v>
      </c>
    </row>
    <row r="185" s="12" customFormat="1" ht="22.8" customHeight="1">
      <c r="A185" s="12"/>
      <c r="B185" s="182"/>
      <c r="C185" s="183"/>
      <c r="D185" s="184" t="s">
        <v>71</v>
      </c>
      <c r="E185" s="196" t="s">
        <v>150</v>
      </c>
      <c r="F185" s="196" t="s">
        <v>293</v>
      </c>
      <c r="G185" s="183"/>
      <c r="H185" s="183"/>
      <c r="I185" s="186"/>
      <c r="J185" s="197">
        <f>BK185</f>
        <v>0</v>
      </c>
      <c r="K185" s="183"/>
      <c r="L185" s="188"/>
      <c r="M185" s="189"/>
      <c r="N185" s="190"/>
      <c r="O185" s="190"/>
      <c r="P185" s="191">
        <f>SUM(P186:P208)</f>
        <v>0</v>
      </c>
      <c r="Q185" s="190"/>
      <c r="R185" s="191">
        <f>SUM(R186:R208)</f>
        <v>111.90251739999998</v>
      </c>
      <c r="S185" s="190"/>
      <c r="T185" s="192">
        <f>SUM(T186:T208)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93" t="s">
        <v>77</v>
      </c>
      <c r="AT185" s="194" t="s">
        <v>71</v>
      </c>
      <c r="AU185" s="194" t="s">
        <v>77</v>
      </c>
      <c r="AY185" s="193" t="s">
        <v>116</v>
      </c>
      <c r="BK185" s="195">
        <f>SUM(BK186:BK208)</f>
        <v>0</v>
      </c>
    </row>
    <row r="186" s="2" customFormat="1" ht="21.75" customHeight="1">
      <c r="A186" s="39"/>
      <c r="B186" s="40"/>
      <c r="C186" s="198" t="s">
        <v>294</v>
      </c>
      <c r="D186" s="198" t="s">
        <v>120</v>
      </c>
      <c r="E186" s="199" t="s">
        <v>295</v>
      </c>
      <c r="F186" s="200" t="s">
        <v>296</v>
      </c>
      <c r="G186" s="201" t="s">
        <v>123</v>
      </c>
      <c r="H186" s="202">
        <v>183.69999999999999</v>
      </c>
      <c r="I186" s="203"/>
      <c r="J186" s="204">
        <f>ROUND(I186*H186,2)</f>
        <v>0</v>
      </c>
      <c r="K186" s="200" t="s">
        <v>124</v>
      </c>
      <c r="L186" s="45"/>
      <c r="M186" s="205" t="s">
        <v>19</v>
      </c>
      <c r="N186" s="206" t="s">
        <v>43</v>
      </c>
      <c r="O186" s="85"/>
      <c r="P186" s="207">
        <f>O186*H186</f>
        <v>0</v>
      </c>
      <c r="Q186" s="207">
        <v>0</v>
      </c>
      <c r="R186" s="207">
        <f>Q186*H186</f>
        <v>0</v>
      </c>
      <c r="S186" s="207">
        <v>0</v>
      </c>
      <c r="T186" s="20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09" t="s">
        <v>125</v>
      </c>
      <c r="AT186" s="209" t="s">
        <v>120</v>
      </c>
      <c r="AU186" s="209" t="s">
        <v>79</v>
      </c>
      <c r="AY186" s="18" t="s">
        <v>116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8" t="s">
        <v>77</v>
      </c>
      <c r="BK186" s="210">
        <f>ROUND(I186*H186,2)</f>
        <v>0</v>
      </c>
      <c r="BL186" s="18" t="s">
        <v>125</v>
      </c>
      <c r="BM186" s="209" t="s">
        <v>297</v>
      </c>
    </row>
    <row r="187" s="2" customFormat="1">
      <c r="A187" s="39"/>
      <c r="B187" s="40"/>
      <c r="C187" s="41"/>
      <c r="D187" s="211" t="s">
        <v>128</v>
      </c>
      <c r="E187" s="41"/>
      <c r="F187" s="212" t="s">
        <v>298</v>
      </c>
      <c r="G187" s="41"/>
      <c r="H187" s="41"/>
      <c r="I187" s="213"/>
      <c r="J187" s="41"/>
      <c r="K187" s="41"/>
      <c r="L187" s="45"/>
      <c r="M187" s="214"/>
      <c r="N187" s="21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128</v>
      </c>
      <c r="AU187" s="18" t="s">
        <v>79</v>
      </c>
    </row>
    <row r="188" s="2" customFormat="1">
      <c r="A188" s="39"/>
      <c r="B188" s="40"/>
      <c r="C188" s="41"/>
      <c r="D188" s="216" t="s">
        <v>130</v>
      </c>
      <c r="E188" s="41"/>
      <c r="F188" s="217" t="s">
        <v>299</v>
      </c>
      <c r="G188" s="41"/>
      <c r="H188" s="41"/>
      <c r="I188" s="213"/>
      <c r="J188" s="41"/>
      <c r="K188" s="41"/>
      <c r="L188" s="45"/>
      <c r="M188" s="214"/>
      <c r="N188" s="215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130</v>
      </c>
      <c r="AU188" s="18" t="s">
        <v>79</v>
      </c>
    </row>
    <row r="189" s="13" customFormat="1">
      <c r="A189" s="13"/>
      <c r="B189" s="218"/>
      <c r="C189" s="219"/>
      <c r="D189" s="216" t="s">
        <v>132</v>
      </c>
      <c r="E189" s="220" t="s">
        <v>19</v>
      </c>
      <c r="F189" s="221" t="s">
        <v>300</v>
      </c>
      <c r="G189" s="219"/>
      <c r="H189" s="222">
        <v>183.69999999999999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132</v>
      </c>
      <c r="AU189" s="228" t="s">
        <v>79</v>
      </c>
      <c r="AV189" s="13" t="s">
        <v>79</v>
      </c>
      <c r="AW189" s="13" t="s">
        <v>33</v>
      </c>
      <c r="AX189" s="13" t="s">
        <v>77</v>
      </c>
      <c r="AY189" s="228" t="s">
        <v>116</v>
      </c>
    </row>
    <row r="190" s="2" customFormat="1" ht="21.75" customHeight="1">
      <c r="A190" s="39"/>
      <c r="B190" s="40"/>
      <c r="C190" s="198" t="s">
        <v>301</v>
      </c>
      <c r="D190" s="198" t="s">
        <v>120</v>
      </c>
      <c r="E190" s="199" t="s">
        <v>302</v>
      </c>
      <c r="F190" s="200" t="s">
        <v>303</v>
      </c>
      <c r="G190" s="201" t="s">
        <v>123</v>
      </c>
      <c r="H190" s="202">
        <v>18.699999999999999</v>
      </c>
      <c r="I190" s="203"/>
      <c r="J190" s="204">
        <f>ROUND(I190*H190,2)</f>
        <v>0</v>
      </c>
      <c r="K190" s="200" t="s">
        <v>124</v>
      </c>
      <c r="L190" s="45"/>
      <c r="M190" s="205" t="s">
        <v>19</v>
      </c>
      <c r="N190" s="206" t="s">
        <v>43</v>
      </c>
      <c r="O190" s="85"/>
      <c r="P190" s="207">
        <f>O190*H190</f>
        <v>0</v>
      </c>
      <c r="Q190" s="207">
        <v>0</v>
      </c>
      <c r="R190" s="207">
        <f>Q190*H190</f>
        <v>0</v>
      </c>
      <c r="S190" s="207">
        <v>0</v>
      </c>
      <c r="T190" s="20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09" t="s">
        <v>125</v>
      </c>
      <c r="AT190" s="209" t="s">
        <v>120</v>
      </c>
      <c r="AU190" s="209" t="s">
        <v>79</v>
      </c>
      <c r="AY190" s="18" t="s">
        <v>116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8" t="s">
        <v>77</v>
      </c>
      <c r="BK190" s="210">
        <f>ROUND(I190*H190,2)</f>
        <v>0</v>
      </c>
      <c r="BL190" s="18" t="s">
        <v>125</v>
      </c>
      <c r="BM190" s="209" t="s">
        <v>304</v>
      </c>
    </row>
    <row r="191" s="2" customFormat="1">
      <c r="A191" s="39"/>
      <c r="B191" s="40"/>
      <c r="C191" s="41"/>
      <c r="D191" s="211" t="s">
        <v>128</v>
      </c>
      <c r="E191" s="41"/>
      <c r="F191" s="212" t="s">
        <v>305</v>
      </c>
      <c r="G191" s="41"/>
      <c r="H191" s="41"/>
      <c r="I191" s="213"/>
      <c r="J191" s="41"/>
      <c r="K191" s="41"/>
      <c r="L191" s="45"/>
      <c r="M191" s="214"/>
      <c r="N191" s="21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128</v>
      </c>
      <c r="AU191" s="18" t="s">
        <v>79</v>
      </c>
    </row>
    <row r="192" s="2" customFormat="1">
      <c r="A192" s="39"/>
      <c r="B192" s="40"/>
      <c r="C192" s="41"/>
      <c r="D192" s="216" t="s">
        <v>130</v>
      </c>
      <c r="E192" s="41"/>
      <c r="F192" s="217" t="s">
        <v>306</v>
      </c>
      <c r="G192" s="41"/>
      <c r="H192" s="41"/>
      <c r="I192" s="213"/>
      <c r="J192" s="41"/>
      <c r="K192" s="41"/>
      <c r="L192" s="45"/>
      <c r="M192" s="214"/>
      <c r="N192" s="21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130</v>
      </c>
      <c r="AU192" s="18" t="s">
        <v>79</v>
      </c>
    </row>
    <row r="193" s="13" customFormat="1">
      <c r="A193" s="13"/>
      <c r="B193" s="218"/>
      <c r="C193" s="219"/>
      <c r="D193" s="216" t="s">
        <v>132</v>
      </c>
      <c r="E193" s="220" t="s">
        <v>19</v>
      </c>
      <c r="F193" s="221" t="s">
        <v>307</v>
      </c>
      <c r="G193" s="219"/>
      <c r="H193" s="222">
        <v>18.699999999999999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8" t="s">
        <v>132</v>
      </c>
      <c r="AU193" s="228" t="s">
        <v>79</v>
      </c>
      <c r="AV193" s="13" t="s">
        <v>79</v>
      </c>
      <c r="AW193" s="13" t="s">
        <v>33</v>
      </c>
      <c r="AX193" s="13" t="s">
        <v>77</v>
      </c>
      <c r="AY193" s="228" t="s">
        <v>116</v>
      </c>
    </row>
    <row r="194" s="2" customFormat="1" ht="21.75" customHeight="1">
      <c r="A194" s="39"/>
      <c r="B194" s="40"/>
      <c r="C194" s="198" t="s">
        <v>308</v>
      </c>
      <c r="D194" s="198" t="s">
        <v>120</v>
      </c>
      <c r="E194" s="199" t="s">
        <v>309</v>
      </c>
      <c r="F194" s="200" t="s">
        <v>310</v>
      </c>
      <c r="G194" s="201" t="s">
        <v>123</v>
      </c>
      <c r="H194" s="202">
        <v>825.29999999999995</v>
      </c>
      <c r="I194" s="203"/>
      <c r="J194" s="204">
        <f>ROUND(I194*H194,2)</f>
        <v>0</v>
      </c>
      <c r="K194" s="200" t="s">
        <v>124</v>
      </c>
      <c r="L194" s="45"/>
      <c r="M194" s="205" t="s">
        <v>19</v>
      </c>
      <c r="N194" s="206" t="s">
        <v>43</v>
      </c>
      <c r="O194" s="85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09" t="s">
        <v>125</v>
      </c>
      <c r="AT194" s="209" t="s">
        <v>120</v>
      </c>
      <c r="AU194" s="209" t="s">
        <v>79</v>
      </c>
      <c r="AY194" s="18" t="s">
        <v>116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8" t="s">
        <v>77</v>
      </c>
      <c r="BK194" s="210">
        <f>ROUND(I194*H194,2)</f>
        <v>0</v>
      </c>
      <c r="BL194" s="18" t="s">
        <v>125</v>
      </c>
      <c r="BM194" s="209" t="s">
        <v>311</v>
      </c>
    </row>
    <row r="195" s="2" customFormat="1">
      <c r="A195" s="39"/>
      <c r="B195" s="40"/>
      <c r="C195" s="41"/>
      <c r="D195" s="211" t="s">
        <v>128</v>
      </c>
      <c r="E195" s="41"/>
      <c r="F195" s="212" t="s">
        <v>312</v>
      </c>
      <c r="G195" s="41"/>
      <c r="H195" s="41"/>
      <c r="I195" s="213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128</v>
      </c>
      <c r="AU195" s="18" t="s">
        <v>79</v>
      </c>
    </row>
    <row r="196" s="2" customFormat="1">
      <c r="A196" s="39"/>
      <c r="B196" s="40"/>
      <c r="C196" s="41"/>
      <c r="D196" s="216" t="s">
        <v>130</v>
      </c>
      <c r="E196" s="41"/>
      <c r="F196" s="217" t="s">
        <v>313</v>
      </c>
      <c r="G196" s="41"/>
      <c r="H196" s="41"/>
      <c r="I196" s="213"/>
      <c r="J196" s="41"/>
      <c r="K196" s="41"/>
      <c r="L196" s="45"/>
      <c r="M196" s="214"/>
      <c r="N196" s="21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130</v>
      </c>
      <c r="AU196" s="18" t="s">
        <v>79</v>
      </c>
    </row>
    <row r="197" s="13" customFormat="1">
      <c r="A197" s="13"/>
      <c r="B197" s="218"/>
      <c r="C197" s="219"/>
      <c r="D197" s="216" t="s">
        <v>132</v>
      </c>
      <c r="E197" s="220" t="s">
        <v>19</v>
      </c>
      <c r="F197" s="221" t="s">
        <v>314</v>
      </c>
      <c r="G197" s="219"/>
      <c r="H197" s="222">
        <v>825.29999999999995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132</v>
      </c>
      <c r="AU197" s="228" t="s">
        <v>79</v>
      </c>
      <c r="AV197" s="13" t="s">
        <v>79</v>
      </c>
      <c r="AW197" s="13" t="s">
        <v>33</v>
      </c>
      <c r="AX197" s="13" t="s">
        <v>77</v>
      </c>
      <c r="AY197" s="228" t="s">
        <v>116</v>
      </c>
    </row>
    <row r="198" s="2" customFormat="1" ht="21.75" customHeight="1">
      <c r="A198" s="39"/>
      <c r="B198" s="40"/>
      <c r="C198" s="198" t="s">
        <v>315</v>
      </c>
      <c r="D198" s="198" t="s">
        <v>120</v>
      </c>
      <c r="E198" s="199" t="s">
        <v>316</v>
      </c>
      <c r="F198" s="200" t="s">
        <v>317</v>
      </c>
      <c r="G198" s="201" t="s">
        <v>153</v>
      </c>
      <c r="H198" s="202">
        <v>28.02</v>
      </c>
      <c r="I198" s="203"/>
      <c r="J198" s="204">
        <f>ROUND(I198*H198,2)</f>
        <v>0</v>
      </c>
      <c r="K198" s="200" t="s">
        <v>241</v>
      </c>
      <c r="L198" s="45"/>
      <c r="M198" s="205" t="s">
        <v>19</v>
      </c>
      <c r="N198" s="206" t="s">
        <v>43</v>
      </c>
      <c r="O198" s="85"/>
      <c r="P198" s="207">
        <f>O198*H198</f>
        <v>0</v>
      </c>
      <c r="Q198" s="207">
        <v>2.5018699999999998</v>
      </c>
      <c r="R198" s="207">
        <f>Q198*H198</f>
        <v>70.102397399999987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125</v>
      </c>
      <c r="AT198" s="209" t="s">
        <v>120</v>
      </c>
      <c r="AU198" s="209" t="s">
        <v>79</v>
      </c>
      <c r="AY198" s="18" t="s">
        <v>116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77</v>
      </c>
      <c r="BK198" s="210">
        <f>ROUND(I198*H198,2)</f>
        <v>0</v>
      </c>
      <c r="BL198" s="18" t="s">
        <v>125</v>
      </c>
      <c r="BM198" s="209" t="s">
        <v>318</v>
      </c>
    </row>
    <row r="199" s="2" customFormat="1">
      <c r="A199" s="39"/>
      <c r="B199" s="40"/>
      <c r="C199" s="41"/>
      <c r="D199" s="211" t="s">
        <v>128</v>
      </c>
      <c r="E199" s="41"/>
      <c r="F199" s="212" t="s">
        <v>319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128</v>
      </c>
      <c r="AU199" s="18" t="s">
        <v>79</v>
      </c>
    </row>
    <row r="200" s="2" customFormat="1" ht="37.8" customHeight="1">
      <c r="A200" s="39"/>
      <c r="B200" s="40"/>
      <c r="C200" s="198" t="s">
        <v>320</v>
      </c>
      <c r="D200" s="198" t="s">
        <v>120</v>
      </c>
      <c r="E200" s="199" t="s">
        <v>321</v>
      </c>
      <c r="F200" s="200" t="s">
        <v>322</v>
      </c>
      <c r="G200" s="201" t="s">
        <v>123</v>
      </c>
      <c r="H200" s="202">
        <v>393</v>
      </c>
      <c r="I200" s="203"/>
      <c r="J200" s="204">
        <f>ROUND(I200*H200,2)</f>
        <v>0</v>
      </c>
      <c r="K200" s="200" t="s">
        <v>124</v>
      </c>
      <c r="L200" s="45"/>
      <c r="M200" s="205" t="s">
        <v>19</v>
      </c>
      <c r="N200" s="206" t="s">
        <v>43</v>
      </c>
      <c r="O200" s="85"/>
      <c r="P200" s="207">
        <f>O200*H200</f>
        <v>0</v>
      </c>
      <c r="Q200" s="207">
        <v>0.098000000000000004</v>
      </c>
      <c r="R200" s="207">
        <f>Q200*H200</f>
        <v>38.514000000000003</v>
      </c>
      <c r="S200" s="207">
        <v>0</v>
      </c>
      <c r="T200" s="20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9" t="s">
        <v>125</v>
      </c>
      <c r="AT200" s="209" t="s">
        <v>120</v>
      </c>
      <c r="AU200" s="209" t="s">
        <v>79</v>
      </c>
      <c r="AY200" s="18" t="s">
        <v>116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8" t="s">
        <v>77</v>
      </c>
      <c r="BK200" s="210">
        <f>ROUND(I200*H200,2)</f>
        <v>0</v>
      </c>
      <c r="BL200" s="18" t="s">
        <v>125</v>
      </c>
      <c r="BM200" s="209" t="s">
        <v>323</v>
      </c>
    </row>
    <row r="201" s="2" customFormat="1">
      <c r="A201" s="39"/>
      <c r="B201" s="40"/>
      <c r="C201" s="41"/>
      <c r="D201" s="211" t="s">
        <v>128</v>
      </c>
      <c r="E201" s="41"/>
      <c r="F201" s="212" t="s">
        <v>324</v>
      </c>
      <c r="G201" s="41"/>
      <c r="H201" s="41"/>
      <c r="I201" s="213"/>
      <c r="J201" s="41"/>
      <c r="K201" s="41"/>
      <c r="L201" s="45"/>
      <c r="M201" s="214"/>
      <c r="N201" s="21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128</v>
      </c>
      <c r="AU201" s="18" t="s">
        <v>79</v>
      </c>
    </row>
    <row r="202" s="2" customFormat="1">
      <c r="A202" s="39"/>
      <c r="B202" s="40"/>
      <c r="C202" s="41"/>
      <c r="D202" s="216" t="s">
        <v>130</v>
      </c>
      <c r="E202" s="41"/>
      <c r="F202" s="217" t="s">
        <v>325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130</v>
      </c>
      <c r="AU202" s="18" t="s">
        <v>79</v>
      </c>
    </row>
    <row r="203" s="2" customFormat="1" ht="37.8" customHeight="1">
      <c r="A203" s="39"/>
      <c r="B203" s="40"/>
      <c r="C203" s="198" t="s">
        <v>326</v>
      </c>
      <c r="D203" s="198" t="s">
        <v>120</v>
      </c>
      <c r="E203" s="199" t="s">
        <v>327</v>
      </c>
      <c r="F203" s="200" t="s">
        <v>328</v>
      </c>
      <c r="G203" s="201" t="s">
        <v>123</v>
      </c>
      <c r="H203" s="202">
        <v>17</v>
      </c>
      <c r="I203" s="203"/>
      <c r="J203" s="204">
        <f>ROUND(I203*H203,2)</f>
        <v>0</v>
      </c>
      <c r="K203" s="200" t="s">
        <v>124</v>
      </c>
      <c r="L203" s="45"/>
      <c r="M203" s="205" t="s">
        <v>19</v>
      </c>
      <c r="N203" s="206" t="s">
        <v>43</v>
      </c>
      <c r="O203" s="85"/>
      <c r="P203" s="207">
        <f>O203*H203</f>
        <v>0</v>
      </c>
      <c r="Q203" s="207">
        <v>0.10100000000000001</v>
      </c>
      <c r="R203" s="207">
        <f>Q203*H203</f>
        <v>1.7170000000000001</v>
      </c>
      <c r="S203" s="207">
        <v>0</v>
      </c>
      <c r="T203" s="20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9" t="s">
        <v>125</v>
      </c>
      <c r="AT203" s="209" t="s">
        <v>120</v>
      </c>
      <c r="AU203" s="209" t="s">
        <v>79</v>
      </c>
      <c r="AY203" s="18" t="s">
        <v>116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8" t="s">
        <v>77</v>
      </c>
      <c r="BK203" s="210">
        <f>ROUND(I203*H203,2)</f>
        <v>0</v>
      </c>
      <c r="BL203" s="18" t="s">
        <v>125</v>
      </c>
      <c r="BM203" s="209" t="s">
        <v>329</v>
      </c>
    </row>
    <row r="204" s="2" customFormat="1">
      <c r="A204" s="39"/>
      <c r="B204" s="40"/>
      <c r="C204" s="41"/>
      <c r="D204" s="211" t="s">
        <v>128</v>
      </c>
      <c r="E204" s="41"/>
      <c r="F204" s="212" t="s">
        <v>330</v>
      </c>
      <c r="G204" s="41"/>
      <c r="H204" s="41"/>
      <c r="I204" s="213"/>
      <c r="J204" s="41"/>
      <c r="K204" s="41"/>
      <c r="L204" s="45"/>
      <c r="M204" s="214"/>
      <c r="N204" s="21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128</v>
      </c>
      <c r="AU204" s="18" t="s">
        <v>79</v>
      </c>
    </row>
    <row r="205" s="2" customFormat="1" ht="16.5" customHeight="1">
      <c r="A205" s="39"/>
      <c r="B205" s="40"/>
      <c r="C205" s="240" t="s">
        <v>331</v>
      </c>
      <c r="D205" s="240" t="s">
        <v>332</v>
      </c>
      <c r="E205" s="241" t="s">
        <v>333</v>
      </c>
      <c r="F205" s="242" t="s">
        <v>334</v>
      </c>
      <c r="G205" s="243" t="s">
        <v>123</v>
      </c>
      <c r="H205" s="244">
        <v>17.850000000000001</v>
      </c>
      <c r="I205" s="245"/>
      <c r="J205" s="246">
        <f>ROUND(I205*H205,2)</f>
        <v>0</v>
      </c>
      <c r="K205" s="242" t="s">
        <v>124</v>
      </c>
      <c r="L205" s="247"/>
      <c r="M205" s="248" t="s">
        <v>19</v>
      </c>
      <c r="N205" s="249" t="s">
        <v>43</v>
      </c>
      <c r="O205" s="85"/>
      <c r="P205" s="207">
        <f>O205*H205</f>
        <v>0</v>
      </c>
      <c r="Q205" s="207">
        <v>0.080000000000000002</v>
      </c>
      <c r="R205" s="207">
        <f>Q205*H205</f>
        <v>1.4280000000000002</v>
      </c>
      <c r="S205" s="207">
        <v>0</v>
      </c>
      <c r="T205" s="20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9" t="s">
        <v>176</v>
      </c>
      <c r="AT205" s="209" t="s">
        <v>332</v>
      </c>
      <c r="AU205" s="209" t="s">
        <v>79</v>
      </c>
      <c r="AY205" s="18" t="s">
        <v>116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8" t="s">
        <v>77</v>
      </c>
      <c r="BK205" s="210">
        <f>ROUND(I205*H205,2)</f>
        <v>0</v>
      </c>
      <c r="BL205" s="18" t="s">
        <v>125</v>
      </c>
      <c r="BM205" s="209" t="s">
        <v>335</v>
      </c>
    </row>
    <row r="206" s="13" customFormat="1">
      <c r="A206" s="13"/>
      <c r="B206" s="218"/>
      <c r="C206" s="219"/>
      <c r="D206" s="216" t="s">
        <v>132</v>
      </c>
      <c r="E206" s="219"/>
      <c r="F206" s="221" t="s">
        <v>336</v>
      </c>
      <c r="G206" s="219"/>
      <c r="H206" s="222">
        <v>17.850000000000001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132</v>
      </c>
      <c r="AU206" s="228" t="s">
        <v>79</v>
      </c>
      <c r="AV206" s="13" t="s">
        <v>79</v>
      </c>
      <c r="AW206" s="13" t="s">
        <v>4</v>
      </c>
      <c r="AX206" s="13" t="s">
        <v>77</v>
      </c>
      <c r="AY206" s="228" t="s">
        <v>116</v>
      </c>
    </row>
    <row r="207" s="2" customFormat="1" ht="16.5" customHeight="1">
      <c r="A207" s="39"/>
      <c r="B207" s="40"/>
      <c r="C207" s="198" t="s">
        <v>337</v>
      </c>
      <c r="D207" s="198" t="s">
        <v>120</v>
      </c>
      <c r="E207" s="199" t="s">
        <v>338</v>
      </c>
      <c r="F207" s="200" t="s">
        <v>339</v>
      </c>
      <c r="G207" s="201" t="s">
        <v>145</v>
      </c>
      <c r="H207" s="202">
        <v>39.200000000000003</v>
      </c>
      <c r="I207" s="203"/>
      <c r="J207" s="204">
        <f>ROUND(I207*H207,2)</f>
        <v>0</v>
      </c>
      <c r="K207" s="200" t="s">
        <v>124</v>
      </c>
      <c r="L207" s="45"/>
      <c r="M207" s="205" t="s">
        <v>19</v>
      </c>
      <c r="N207" s="206" t="s">
        <v>43</v>
      </c>
      <c r="O207" s="85"/>
      <c r="P207" s="207">
        <f>O207*H207</f>
        <v>0</v>
      </c>
      <c r="Q207" s="207">
        <v>0.0035999999999999999</v>
      </c>
      <c r="R207" s="207">
        <f>Q207*H207</f>
        <v>0.14112</v>
      </c>
      <c r="S207" s="207">
        <v>0</v>
      </c>
      <c r="T207" s="20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9" t="s">
        <v>125</v>
      </c>
      <c r="AT207" s="209" t="s">
        <v>120</v>
      </c>
      <c r="AU207" s="209" t="s">
        <v>79</v>
      </c>
      <c r="AY207" s="18" t="s">
        <v>116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8" t="s">
        <v>77</v>
      </c>
      <c r="BK207" s="210">
        <f>ROUND(I207*H207,2)</f>
        <v>0</v>
      </c>
      <c r="BL207" s="18" t="s">
        <v>125</v>
      </c>
      <c r="BM207" s="209" t="s">
        <v>340</v>
      </c>
    </row>
    <row r="208" s="2" customFormat="1">
      <c r="A208" s="39"/>
      <c r="B208" s="40"/>
      <c r="C208" s="41"/>
      <c r="D208" s="211" t="s">
        <v>128</v>
      </c>
      <c r="E208" s="41"/>
      <c r="F208" s="212" t="s">
        <v>341</v>
      </c>
      <c r="G208" s="41"/>
      <c r="H208" s="41"/>
      <c r="I208" s="213"/>
      <c r="J208" s="41"/>
      <c r="K208" s="41"/>
      <c r="L208" s="45"/>
      <c r="M208" s="214"/>
      <c r="N208" s="21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128</v>
      </c>
      <c r="AU208" s="18" t="s">
        <v>79</v>
      </c>
    </row>
    <row r="209" s="12" customFormat="1" ht="22.8" customHeight="1">
      <c r="A209" s="12"/>
      <c r="B209" s="182"/>
      <c r="C209" s="183"/>
      <c r="D209" s="184" t="s">
        <v>71</v>
      </c>
      <c r="E209" s="196" t="s">
        <v>183</v>
      </c>
      <c r="F209" s="196" t="s">
        <v>342</v>
      </c>
      <c r="G209" s="183"/>
      <c r="H209" s="183"/>
      <c r="I209" s="186"/>
      <c r="J209" s="197">
        <f>BK209</f>
        <v>0</v>
      </c>
      <c r="K209" s="183"/>
      <c r="L209" s="188"/>
      <c r="M209" s="189"/>
      <c r="N209" s="190"/>
      <c r="O209" s="190"/>
      <c r="P209" s="191">
        <f>P210+P247</f>
        <v>0</v>
      </c>
      <c r="Q209" s="190"/>
      <c r="R209" s="191">
        <f>R210+R247</f>
        <v>8.1386851599999996</v>
      </c>
      <c r="S209" s="190"/>
      <c r="T209" s="192">
        <f>T210+T247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3" t="s">
        <v>77</v>
      </c>
      <c r="AT209" s="194" t="s">
        <v>71</v>
      </c>
      <c r="AU209" s="194" t="s">
        <v>77</v>
      </c>
      <c r="AY209" s="193" t="s">
        <v>116</v>
      </c>
      <c r="BK209" s="195">
        <f>BK210+BK247</f>
        <v>0</v>
      </c>
    </row>
    <row r="210" s="12" customFormat="1" ht="20.88" customHeight="1">
      <c r="A210" s="12"/>
      <c r="B210" s="182"/>
      <c r="C210" s="183"/>
      <c r="D210" s="184" t="s">
        <v>71</v>
      </c>
      <c r="E210" s="196" t="s">
        <v>343</v>
      </c>
      <c r="F210" s="196" t="s">
        <v>344</v>
      </c>
      <c r="G210" s="183"/>
      <c r="H210" s="183"/>
      <c r="I210" s="186"/>
      <c r="J210" s="197">
        <f>BK210</f>
        <v>0</v>
      </c>
      <c r="K210" s="183"/>
      <c r="L210" s="188"/>
      <c r="M210" s="189"/>
      <c r="N210" s="190"/>
      <c r="O210" s="190"/>
      <c r="P210" s="191">
        <f>SUM(P211:P246)</f>
        <v>0</v>
      </c>
      <c r="Q210" s="190"/>
      <c r="R210" s="191">
        <f>SUM(R211:R246)</f>
        <v>8.1386851599999996</v>
      </c>
      <c r="S210" s="190"/>
      <c r="T210" s="192">
        <f>SUM(T211:T246)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3" t="s">
        <v>77</v>
      </c>
      <c r="AT210" s="194" t="s">
        <v>71</v>
      </c>
      <c r="AU210" s="194" t="s">
        <v>79</v>
      </c>
      <c r="AY210" s="193" t="s">
        <v>116</v>
      </c>
      <c r="BK210" s="195">
        <f>SUM(BK211:BK246)</f>
        <v>0</v>
      </c>
    </row>
    <row r="211" s="2" customFormat="1" ht="21.75" customHeight="1">
      <c r="A211" s="39"/>
      <c r="B211" s="40"/>
      <c r="C211" s="198" t="s">
        <v>345</v>
      </c>
      <c r="D211" s="198" t="s">
        <v>120</v>
      </c>
      <c r="E211" s="199" t="s">
        <v>346</v>
      </c>
      <c r="F211" s="200" t="s">
        <v>347</v>
      </c>
      <c r="G211" s="201" t="s">
        <v>123</v>
      </c>
      <c r="H211" s="202">
        <v>167</v>
      </c>
      <c r="I211" s="203"/>
      <c r="J211" s="204">
        <f>ROUND(I211*H211,2)</f>
        <v>0</v>
      </c>
      <c r="K211" s="200" t="s">
        <v>348</v>
      </c>
      <c r="L211" s="45"/>
      <c r="M211" s="205" t="s">
        <v>19</v>
      </c>
      <c r="N211" s="206" t="s">
        <v>43</v>
      </c>
      <c r="O211" s="85"/>
      <c r="P211" s="207">
        <f>O211*H211</f>
        <v>0</v>
      </c>
      <c r="Q211" s="207">
        <v>0</v>
      </c>
      <c r="R211" s="207">
        <f>Q211*H211</f>
        <v>0</v>
      </c>
      <c r="S211" s="207">
        <v>0</v>
      </c>
      <c r="T211" s="20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09" t="s">
        <v>125</v>
      </c>
      <c r="AT211" s="209" t="s">
        <v>120</v>
      </c>
      <c r="AU211" s="209" t="s">
        <v>126</v>
      </c>
      <c r="AY211" s="18" t="s">
        <v>116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8" t="s">
        <v>77</v>
      </c>
      <c r="BK211" s="210">
        <f>ROUND(I211*H211,2)</f>
        <v>0</v>
      </c>
      <c r="BL211" s="18" t="s">
        <v>125</v>
      </c>
      <c r="BM211" s="209" t="s">
        <v>349</v>
      </c>
    </row>
    <row r="212" s="2" customFormat="1" ht="16.5" customHeight="1">
      <c r="A212" s="39"/>
      <c r="B212" s="40"/>
      <c r="C212" s="240" t="s">
        <v>350</v>
      </c>
      <c r="D212" s="240" t="s">
        <v>332</v>
      </c>
      <c r="E212" s="241" t="s">
        <v>351</v>
      </c>
      <c r="F212" s="242" t="s">
        <v>352</v>
      </c>
      <c r="G212" s="243" t="s">
        <v>353</v>
      </c>
      <c r="H212" s="244">
        <v>41.75</v>
      </c>
      <c r="I212" s="245"/>
      <c r="J212" s="246">
        <f>ROUND(I212*H212,2)</f>
        <v>0</v>
      </c>
      <c r="K212" s="242" t="s">
        <v>348</v>
      </c>
      <c r="L212" s="247"/>
      <c r="M212" s="248" t="s">
        <v>19</v>
      </c>
      <c r="N212" s="249" t="s">
        <v>43</v>
      </c>
      <c r="O212" s="85"/>
      <c r="P212" s="207">
        <f>O212*H212</f>
        <v>0</v>
      </c>
      <c r="Q212" s="207">
        <v>0.001</v>
      </c>
      <c r="R212" s="207">
        <f>Q212*H212</f>
        <v>0.041750000000000002</v>
      </c>
      <c r="S212" s="207">
        <v>0</v>
      </c>
      <c r="T212" s="20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9" t="s">
        <v>176</v>
      </c>
      <c r="AT212" s="209" t="s">
        <v>332</v>
      </c>
      <c r="AU212" s="209" t="s">
        <v>126</v>
      </c>
      <c r="AY212" s="18" t="s">
        <v>116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8" t="s">
        <v>77</v>
      </c>
      <c r="BK212" s="210">
        <f>ROUND(I212*H212,2)</f>
        <v>0</v>
      </c>
      <c r="BL212" s="18" t="s">
        <v>125</v>
      </c>
      <c r="BM212" s="209" t="s">
        <v>354</v>
      </c>
    </row>
    <row r="213" s="13" customFormat="1">
      <c r="A213" s="13"/>
      <c r="B213" s="218"/>
      <c r="C213" s="219"/>
      <c r="D213" s="216" t="s">
        <v>132</v>
      </c>
      <c r="E213" s="219"/>
      <c r="F213" s="221" t="s">
        <v>355</v>
      </c>
      <c r="G213" s="219"/>
      <c r="H213" s="222">
        <v>41.75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132</v>
      </c>
      <c r="AU213" s="228" t="s">
        <v>126</v>
      </c>
      <c r="AV213" s="13" t="s">
        <v>79</v>
      </c>
      <c r="AW213" s="13" t="s">
        <v>4</v>
      </c>
      <c r="AX213" s="13" t="s">
        <v>77</v>
      </c>
      <c r="AY213" s="228" t="s">
        <v>116</v>
      </c>
    </row>
    <row r="214" s="2" customFormat="1" ht="24.15" customHeight="1">
      <c r="A214" s="39"/>
      <c r="B214" s="40"/>
      <c r="C214" s="198" t="s">
        <v>356</v>
      </c>
      <c r="D214" s="198" t="s">
        <v>120</v>
      </c>
      <c r="E214" s="199" t="s">
        <v>357</v>
      </c>
      <c r="F214" s="200" t="s">
        <v>358</v>
      </c>
      <c r="G214" s="201" t="s">
        <v>145</v>
      </c>
      <c r="H214" s="202">
        <v>39.200000000000003</v>
      </c>
      <c r="I214" s="203"/>
      <c r="J214" s="204">
        <f>ROUND(I214*H214,2)</f>
        <v>0</v>
      </c>
      <c r="K214" s="200" t="s">
        <v>124</v>
      </c>
      <c r="L214" s="45"/>
      <c r="M214" s="205" t="s">
        <v>19</v>
      </c>
      <c r="N214" s="206" t="s">
        <v>43</v>
      </c>
      <c r="O214" s="85"/>
      <c r="P214" s="207">
        <f>O214*H214</f>
        <v>0</v>
      </c>
      <c r="Q214" s="207">
        <v>1.0000000000000001E-05</v>
      </c>
      <c r="R214" s="207">
        <f>Q214*H214</f>
        <v>0.00039200000000000004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125</v>
      </c>
      <c r="AT214" s="209" t="s">
        <v>120</v>
      </c>
      <c r="AU214" s="209" t="s">
        <v>126</v>
      </c>
      <c r="AY214" s="18" t="s">
        <v>116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77</v>
      </c>
      <c r="BK214" s="210">
        <f>ROUND(I214*H214,2)</f>
        <v>0</v>
      </c>
      <c r="BL214" s="18" t="s">
        <v>125</v>
      </c>
      <c r="BM214" s="209" t="s">
        <v>359</v>
      </c>
    </row>
    <row r="215" s="2" customFormat="1">
      <c r="A215" s="39"/>
      <c r="B215" s="40"/>
      <c r="C215" s="41"/>
      <c r="D215" s="211" t="s">
        <v>128</v>
      </c>
      <c r="E215" s="41"/>
      <c r="F215" s="212" t="s">
        <v>360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128</v>
      </c>
      <c r="AU215" s="18" t="s">
        <v>126</v>
      </c>
    </row>
    <row r="216" s="13" customFormat="1">
      <c r="A216" s="13"/>
      <c r="B216" s="218"/>
      <c r="C216" s="219"/>
      <c r="D216" s="216" t="s">
        <v>132</v>
      </c>
      <c r="E216" s="220" t="s">
        <v>19</v>
      </c>
      <c r="F216" s="221" t="s">
        <v>361</v>
      </c>
      <c r="G216" s="219"/>
      <c r="H216" s="222">
        <v>39.200000000000003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132</v>
      </c>
      <c r="AU216" s="228" t="s">
        <v>126</v>
      </c>
      <c r="AV216" s="13" t="s">
        <v>79</v>
      </c>
      <c r="AW216" s="13" t="s">
        <v>33</v>
      </c>
      <c r="AX216" s="13" t="s">
        <v>77</v>
      </c>
      <c r="AY216" s="228" t="s">
        <v>116</v>
      </c>
    </row>
    <row r="217" s="2" customFormat="1" ht="16.5" customHeight="1">
      <c r="A217" s="39"/>
      <c r="B217" s="40"/>
      <c r="C217" s="198" t="s">
        <v>362</v>
      </c>
      <c r="D217" s="198" t="s">
        <v>120</v>
      </c>
      <c r="E217" s="199" t="s">
        <v>363</v>
      </c>
      <c r="F217" s="200" t="s">
        <v>364</v>
      </c>
      <c r="G217" s="201" t="s">
        <v>192</v>
      </c>
      <c r="H217" s="202">
        <v>1.782</v>
      </c>
      <c r="I217" s="203"/>
      <c r="J217" s="204">
        <f>ROUND(I217*H217,2)</f>
        <v>0</v>
      </c>
      <c r="K217" s="200" t="s">
        <v>348</v>
      </c>
      <c r="L217" s="45"/>
      <c r="M217" s="205" t="s">
        <v>19</v>
      </c>
      <c r="N217" s="206" t="s">
        <v>43</v>
      </c>
      <c r="O217" s="85"/>
      <c r="P217" s="207">
        <f>O217*H217</f>
        <v>0</v>
      </c>
      <c r="Q217" s="207">
        <v>1.01508</v>
      </c>
      <c r="R217" s="207">
        <f>Q217*H217</f>
        <v>1.80887256</v>
      </c>
      <c r="S217" s="207">
        <v>0</v>
      </c>
      <c r="T217" s="20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09" t="s">
        <v>125</v>
      </c>
      <c r="AT217" s="209" t="s">
        <v>120</v>
      </c>
      <c r="AU217" s="209" t="s">
        <v>126</v>
      </c>
      <c r="AY217" s="18" t="s">
        <v>116</v>
      </c>
      <c r="BE217" s="210">
        <f>IF(N217="základní",J217,0)</f>
        <v>0</v>
      </c>
      <c r="BF217" s="210">
        <f>IF(N217="snížená",J217,0)</f>
        <v>0</v>
      </c>
      <c r="BG217" s="210">
        <f>IF(N217="zákl. přenesená",J217,0)</f>
        <v>0</v>
      </c>
      <c r="BH217" s="210">
        <f>IF(N217="sníž. přenesená",J217,0)</f>
        <v>0</v>
      </c>
      <c r="BI217" s="210">
        <f>IF(N217="nulová",J217,0)</f>
        <v>0</v>
      </c>
      <c r="BJ217" s="18" t="s">
        <v>77</v>
      </c>
      <c r="BK217" s="210">
        <f>ROUND(I217*H217,2)</f>
        <v>0</v>
      </c>
      <c r="BL217" s="18" t="s">
        <v>125</v>
      </c>
      <c r="BM217" s="209" t="s">
        <v>365</v>
      </c>
    </row>
    <row r="218" s="2" customFormat="1">
      <c r="A218" s="39"/>
      <c r="B218" s="40"/>
      <c r="C218" s="41"/>
      <c r="D218" s="216" t="s">
        <v>130</v>
      </c>
      <c r="E218" s="41"/>
      <c r="F218" s="217" t="s">
        <v>366</v>
      </c>
      <c r="G218" s="41"/>
      <c r="H218" s="41"/>
      <c r="I218" s="213"/>
      <c r="J218" s="41"/>
      <c r="K218" s="41"/>
      <c r="L218" s="45"/>
      <c r="M218" s="214"/>
      <c r="N218" s="215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130</v>
      </c>
      <c r="AU218" s="18" t="s">
        <v>126</v>
      </c>
    </row>
    <row r="219" s="13" customFormat="1">
      <c r="A219" s="13"/>
      <c r="B219" s="218"/>
      <c r="C219" s="219"/>
      <c r="D219" s="216" t="s">
        <v>132</v>
      </c>
      <c r="E219" s="220" t="s">
        <v>19</v>
      </c>
      <c r="F219" s="221" t="s">
        <v>367</v>
      </c>
      <c r="G219" s="219"/>
      <c r="H219" s="222">
        <v>1782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132</v>
      </c>
      <c r="AU219" s="228" t="s">
        <v>126</v>
      </c>
      <c r="AV219" s="13" t="s">
        <v>79</v>
      </c>
      <c r="AW219" s="13" t="s">
        <v>33</v>
      </c>
      <c r="AX219" s="13" t="s">
        <v>77</v>
      </c>
      <c r="AY219" s="228" t="s">
        <v>116</v>
      </c>
    </row>
    <row r="220" s="13" customFormat="1">
      <c r="A220" s="13"/>
      <c r="B220" s="218"/>
      <c r="C220" s="219"/>
      <c r="D220" s="216" t="s">
        <v>132</v>
      </c>
      <c r="E220" s="219"/>
      <c r="F220" s="221" t="s">
        <v>368</v>
      </c>
      <c r="G220" s="219"/>
      <c r="H220" s="222">
        <v>1.782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132</v>
      </c>
      <c r="AU220" s="228" t="s">
        <v>126</v>
      </c>
      <c r="AV220" s="13" t="s">
        <v>79</v>
      </c>
      <c r="AW220" s="13" t="s">
        <v>4</v>
      </c>
      <c r="AX220" s="13" t="s">
        <v>77</v>
      </c>
      <c r="AY220" s="228" t="s">
        <v>116</v>
      </c>
    </row>
    <row r="221" s="2" customFormat="1" ht="16.5" customHeight="1">
      <c r="A221" s="39"/>
      <c r="B221" s="40"/>
      <c r="C221" s="198" t="s">
        <v>369</v>
      </c>
      <c r="D221" s="198" t="s">
        <v>120</v>
      </c>
      <c r="E221" s="199" t="s">
        <v>370</v>
      </c>
      <c r="F221" s="200" t="s">
        <v>371</v>
      </c>
      <c r="G221" s="201" t="s">
        <v>123</v>
      </c>
      <c r="H221" s="202">
        <v>202.40000000000001</v>
      </c>
      <c r="I221" s="203"/>
      <c r="J221" s="204">
        <f>ROUND(I221*H221,2)</f>
        <v>0</v>
      </c>
      <c r="K221" s="200" t="s">
        <v>124</v>
      </c>
      <c r="L221" s="45"/>
      <c r="M221" s="205" t="s">
        <v>19</v>
      </c>
      <c r="N221" s="206" t="s">
        <v>43</v>
      </c>
      <c r="O221" s="85"/>
      <c r="P221" s="207">
        <f>O221*H221</f>
        <v>0</v>
      </c>
      <c r="Q221" s="207">
        <v>0.00046749999999999998</v>
      </c>
      <c r="R221" s="207">
        <f>Q221*H221</f>
        <v>0.094621999999999998</v>
      </c>
      <c r="S221" s="207">
        <v>0</v>
      </c>
      <c r="T221" s="20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9" t="s">
        <v>125</v>
      </c>
      <c r="AT221" s="209" t="s">
        <v>120</v>
      </c>
      <c r="AU221" s="209" t="s">
        <v>126</v>
      </c>
      <c r="AY221" s="18" t="s">
        <v>116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8" t="s">
        <v>77</v>
      </c>
      <c r="BK221" s="210">
        <f>ROUND(I221*H221,2)</f>
        <v>0</v>
      </c>
      <c r="BL221" s="18" t="s">
        <v>125</v>
      </c>
      <c r="BM221" s="209" t="s">
        <v>372</v>
      </c>
    </row>
    <row r="222" s="2" customFormat="1">
      <c r="A222" s="39"/>
      <c r="B222" s="40"/>
      <c r="C222" s="41"/>
      <c r="D222" s="211" t="s">
        <v>128</v>
      </c>
      <c r="E222" s="41"/>
      <c r="F222" s="212" t="s">
        <v>373</v>
      </c>
      <c r="G222" s="41"/>
      <c r="H222" s="41"/>
      <c r="I222" s="213"/>
      <c r="J222" s="41"/>
      <c r="K222" s="41"/>
      <c r="L222" s="45"/>
      <c r="M222" s="214"/>
      <c r="N222" s="215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128</v>
      </c>
      <c r="AU222" s="18" t="s">
        <v>126</v>
      </c>
    </row>
    <row r="223" s="2" customFormat="1">
      <c r="A223" s="39"/>
      <c r="B223" s="40"/>
      <c r="C223" s="41"/>
      <c r="D223" s="216" t="s">
        <v>130</v>
      </c>
      <c r="E223" s="41"/>
      <c r="F223" s="217" t="s">
        <v>374</v>
      </c>
      <c r="G223" s="41"/>
      <c r="H223" s="41"/>
      <c r="I223" s="213"/>
      <c r="J223" s="41"/>
      <c r="K223" s="41"/>
      <c r="L223" s="45"/>
      <c r="M223" s="214"/>
      <c r="N223" s="21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130</v>
      </c>
      <c r="AU223" s="18" t="s">
        <v>126</v>
      </c>
    </row>
    <row r="224" s="13" customFormat="1">
      <c r="A224" s="13"/>
      <c r="B224" s="218"/>
      <c r="C224" s="219"/>
      <c r="D224" s="216" t="s">
        <v>132</v>
      </c>
      <c r="E224" s="220" t="s">
        <v>19</v>
      </c>
      <c r="F224" s="221" t="s">
        <v>375</v>
      </c>
      <c r="G224" s="219"/>
      <c r="H224" s="222">
        <v>202.40000000000001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132</v>
      </c>
      <c r="AU224" s="228" t="s">
        <v>126</v>
      </c>
      <c r="AV224" s="13" t="s">
        <v>79</v>
      </c>
      <c r="AW224" s="13" t="s">
        <v>33</v>
      </c>
      <c r="AX224" s="13" t="s">
        <v>77</v>
      </c>
      <c r="AY224" s="228" t="s">
        <v>116</v>
      </c>
    </row>
    <row r="225" s="2" customFormat="1" ht="24.15" customHeight="1">
      <c r="A225" s="39"/>
      <c r="B225" s="40"/>
      <c r="C225" s="198" t="s">
        <v>376</v>
      </c>
      <c r="D225" s="198" t="s">
        <v>120</v>
      </c>
      <c r="E225" s="199" t="s">
        <v>377</v>
      </c>
      <c r="F225" s="200" t="s">
        <v>378</v>
      </c>
      <c r="G225" s="201" t="s">
        <v>145</v>
      </c>
      <c r="H225" s="202">
        <v>25</v>
      </c>
      <c r="I225" s="203"/>
      <c r="J225" s="204">
        <f>ROUND(I225*H225,2)</f>
        <v>0</v>
      </c>
      <c r="K225" s="200" t="s">
        <v>124</v>
      </c>
      <c r="L225" s="45"/>
      <c r="M225" s="205" t="s">
        <v>19</v>
      </c>
      <c r="N225" s="206" t="s">
        <v>43</v>
      </c>
      <c r="O225" s="85"/>
      <c r="P225" s="207">
        <f>O225*H225</f>
        <v>0</v>
      </c>
      <c r="Q225" s="207">
        <v>0.15539952000000001</v>
      </c>
      <c r="R225" s="207">
        <f>Q225*H225</f>
        <v>3.8849880000000003</v>
      </c>
      <c r="S225" s="207">
        <v>0</v>
      </c>
      <c r="T225" s="20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09" t="s">
        <v>125</v>
      </c>
      <c r="AT225" s="209" t="s">
        <v>120</v>
      </c>
      <c r="AU225" s="209" t="s">
        <v>126</v>
      </c>
      <c r="AY225" s="18" t="s">
        <v>116</v>
      </c>
      <c r="BE225" s="210">
        <f>IF(N225="základní",J225,0)</f>
        <v>0</v>
      </c>
      <c r="BF225" s="210">
        <f>IF(N225="snížená",J225,0)</f>
        <v>0</v>
      </c>
      <c r="BG225" s="210">
        <f>IF(N225="zákl. přenesená",J225,0)</f>
        <v>0</v>
      </c>
      <c r="BH225" s="210">
        <f>IF(N225="sníž. přenesená",J225,0)</f>
        <v>0</v>
      </c>
      <c r="BI225" s="210">
        <f>IF(N225="nulová",J225,0)</f>
        <v>0</v>
      </c>
      <c r="BJ225" s="18" t="s">
        <v>77</v>
      </c>
      <c r="BK225" s="210">
        <f>ROUND(I225*H225,2)</f>
        <v>0</v>
      </c>
      <c r="BL225" s="18" t="s">
        <v>125</v>
      </c>
      <c r="BM225" s="209" t="s">
        <v>379</v>
      </c>
    </row>
    <row r="226" s="2" customFormat="1">
      <c r="A226" s="39"/>
      <c r="B226" s="40"/>
      <c r="C226" s="41"/>
      <c r="D226" s="211" t="s">
        <v>128</v>
      </c>
      <c r="E226" s="41"/>
      <c r="F226" s="212" t="s">
        <v>380</v>
      </c>
      <c r="G226" s="41"/>
      <c r="H226" s="41"/>
      <c r="I226" s="213"/>
      <c r="J226" s="41"/>
      <c r="K226" s="41"/>
      <c r="L226" s="45"/>
      <c r="M226" s="214"/>
      <c r="N226" s="21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128</v>
      </c>
      <c r="AU226" s="18" t="s">
        <v>126</v>
      </c>
    </row>
    <row r="227" s="2" customFormat="1">
      <c r="A227" s="39"/>
      <c r="B227" s="40"/>
      <c r="C227" s="41"/>
      <c r="D227" s="216" t="s">
        <v>130</v>
      </c>
      <c r="E227" s="41"/>
      <c r="F227" s="217" t="s">
        <v>381</v>
      </c>
      <c r="G227" s="41"/>
      <c r="H227" s="41"/>
      <c r="I227" s="213"/>
      <c r="J227" s="41"/>
      <c r="K227" s="41"/>
      <c r="L227" s="45"/>
      <c r="M227" s="214"/>
      <c r="N227" s="21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130</v>
      </c>
      <c r="AU227" s="18" t="s">
        <v>126</v>
      </c>
    </row>
    <row r="228" s="13" customFormat="1">
      <c r="A228" s="13"/>
      <c r="B228" s="218"/>
      <c r="C228" s="219"/>
      <c r="D228" s="216" t="s">
        <v>132</v>
      </c>
      <c r="E228" s="220" t="s">
        <v>19</v>
      </c>
      <c r="F228" s="221" t="s">
        <v>288</v>
      </c>
      <c r="G228" s="219"/>
      <c r="H228" s="222">
        <v>25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132</v>
      </c>
      <c r="AU228" s="228" t="s">
        <v>126</v>
      </c>
      <c r="AV228" s="13" t="s">
        <v>79</v>
      </c>
      <c r="AW228" s="13" t="s">
        <v>33</v>
      </c>
      <c r="AX228" s="13" t="s">
        <v>77</v>
      </c>
      <c r="AY228" s="228" t="s">
        <v>116</v>
      </c>
    </row>
    <row r="229" s="2" customFormat="1" ht="16.5" customHeight="1">
      <c r="A229" s="39"/>
      <c r="B229" s="40"/>
      <c r="C229" s="240" t="s">
        <v>382</v>
      </c>
      <c r="D229" s="240" t="s">
        <v>332</v>
      </c>
      <c r="E229" s="241" t="s">
        <v>383</v>
      </c>
      <c r="F229" s="242" t="s">
        <v>384</v>
      </c>
      <c r="G229" s="243" t="s">
        <v>145</v>
      </c>
      <c r="H229" s="244">
        <v>26.25</v>
      </c>
      <c r="I229" s="245"/>
      <c r="J229" s="246">
        <f>ROUND(I229*H229,2)</f>
        <v>0</v>
      </c>
      <c r="K229" s="242" t="s">
        <v>124</v>
      </c>
      <c r="L229" s="247"/>
      <c r="M229" s="248" t="s">
        <v>19</v>
      </c>
      <c r="N229" s="249" t="s">
        <v>43</v>
      </c>
      <c r="O229" s="85"/>
      <c r="P229" s="207">
        <f>O229*H229</f>
        <v>0</v>
      </c>
      <c r="Q229" s="207">
        <v>0.080000000000000002</v>
      </c>
      <c r="R229" s="207">
        <f>Q229*H229</f>
        <v>2.1000000000000001</v>
      </c>
      <c r="S229" s="207">
        <v>0</v>
      </c>
      <c r="T229" s="20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09" t="s">
        <v>176</v>
      </c>
      <c r="AT229" s="209" t="s">
        <v>332</v>
      </c>
      <c r="AU229" s="209" t="s">
        <v>126</v>
      </c>
      <c r="AY229" s="18" t="s">
        <v>116</v>
      </c>
      <c r="BE229" s="210">
        <f>IF(N229="základní",J229,0)</f>
        <v>0</v>
      </c>
      <c r="BF229" s="210">
        <f>IF(N229="snížená",J229,0)</f>
        <v>0</v>
      </c>
      <c r="BG229" s="210">
        <f>IF(N229="zákl. přenesená",J229,0)</f>
        <v>0</v>
      </c>
      <c r="BH229" s="210">
        <f>IF(N229="sníž. přenesená",J229,0)</f>
        <v>0</v>
      </c>
      <c r="BI229" s="210">
        <f>IF(N229="nulová",J229,0)</f>
        <v>0</v>
      </c>
      <c r="BJ229" s="18" t="s">
        <v>77</v>
      </c>
      <c r="BK229" s="210">
        <f>ROUND(I229*H229,2)</f>
        <v>0</v>
      </c>
      <c r="BL229" s="18" t="s">
        <v>125</v>
      </c>
      <c r="BM229" s="209" t="s">
        <v>385</v>
      </c>
    </row>
    <row r="230" s="13" customFormat="1">
      <c r="A230" s="13"/>
      <c r="B230" s="218"/>
      <c r="C230" s="219"/>
      <c r="D230" s="216" t="s">
        <v>132</v>
      </c>
      <c r="E230" s="219"/>
      <c r="F230" s="221" t="s">
        <v>386</v>
      </c>
      <c r="G230" s="219"/>
      <c r="H230" s="222">
        <v>26.25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132</v>
      </c>
      <c r="AU230" s="228" t="s">
        <v>126</v>
      </c>
      <c r="AV230" s="13" t="s">
        <v>79</v>
      </c>
      <c r="AW230" s="13" t="s">
        <v>4</v>
      </c>
      <c r="AX230" s="13" t="s">
        <v>77</v>
      </c>
      <c r="AY230" s="228" t="s">
        <v>116</v>
      </c>
    </row>
    <row r="231" s="2" customFormat="1" ht="24.15" customHeight="1">
      <c r="A231" s="39"/>
      <c r="B231" s="40"/>
      <c r="C231" s="198" t="s">
        <v>387</v>
      </c>
      <c r="D231" s="198" t="s">
        <v>120</v>
      </c>
      <c r="E231" s="199" t="s">
        <v>388</v>
      </c>
      <c r="F231" s="200" t="s">
        <v>389</v>
      </c>
      <c r="G231" s="201" t="s">
        <v>145</v>
      </c>
      <c r="H231" s="202">
        <v>1</v>
      </c>
      <c r="I231" s="203"/>
      <c r="J231" s="204">
        <f>ROUND(I231*H231,2)</f>
        <v>0</v>
      </c>
      <c r="K231" s="200" t="s">
        <v>124</v>
      </c>
      <c r="L231" s="45"/>
      <c r="M231" s="205" t="s">
        <v>19</v>
      </c>
      <c r="N231" s="206" t="s">
        <v>43</v>
      </c>
      <c r="O231" s="85"/>
      <c r="P231" s="207">
        <f>O231*H231</f>
        <v>0</v>
      </c>
      <c r="Q231" s="207">
        <v>0.12949959999999999</v>
      </c>
      <c r="R231" s="207">
        <f>Q231*H231</f>
        <v>0.12949959999999999</v>
      </c>
      <c r="S231" s="207">
        <v>0</v>
      </c>
      <c r="T231" s="20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09" t="s">
        <v>125</v>
      </c>
      <c r="AT231" s="209" t="s">
        <v>120</v>
      </c>
      <c r="AU231" s="209" t="s">
        <v>126</v>
      </c>
      <c r="AY231" s="18" t="s">
        <v>116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8" t="s">
        <v>77</v>
      </c>
      <c r="BK231" s="210">
        <f>ROUND(I231*H231,2)</f>
        <v>0</v>
      </c>
      <c r="BL231" s="18" t="s">
        <v>125</v>
      </c>
      <c r="BM231" s="209" t="s">
        <v>390</v>
      </c>
    </row>
    <row r="232" s="2" customFormat="1">
      <c r="A232" s="39"/>
      <c r="B232" s="40"/>
      <c r="C232" s="41"/>
      <c r="D232" s="211" t="s">
        <v>128</v>
      </c>
      <c r="E232" s="41"/>
      <c r="F232" s="212" t="s">
        <v>391</v>
      </c>
      <c r="G232" s="41"/>
      <c r="H232" s="41"/>
      <c r="I232" s="213"/>
      <c r="J232" s="41"/>
      <c r="K232" s="41"/>
      <c r="L232" s="45"/>
      <c r="M232" s="214"/>
      <c r="N232" s="215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128</v>
      </c>
      <c r="AU232" s="18" t="s">
        <v>126</v>
      </c>
    </row>
    <row r="233" s="2" customFormat="1">
      <c r="A233" s="39"/>
      <c r="B233" s="40"/>
      <c r="C233" s="41"/>
      <c r="D233" s="216" t="s">
        <v>130</v>
      </c>
      <c r="E233" s="41"/>
      <c r="F233" s="217" t="s">
        <v>392</v>
      </c>
      <c r="G233" s="41"/>
      <c r="H233" s="41"/>
      <c r="I233" s="213"/>
      <c r="J233" s="41"/>
      <c r="K233" s="41"/>
      <c r="L233" s="45"/>
      <c r="M233" s="214"/>
      <c r="N233" s="21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130</v>
      </c>
      <c r="AU233" s="18" t="s">
        <v>126</v>
      </c>
    </row>
    <row r="234" s="2" customFormat="1" ht="16.5" customHeight="1">
      <c r="A234" s="39"/>
      <c r="B234" s="40"/>
      <c r="C234" s="240" t="s">
        <v>393</v>
      </c>
      <c r="D234" s="240" t="s">
        <v>332</v>
      </c>
      <c r="E234" s="241" t="s">
        <v>394</v>
      </c>
      <c r="F234" s="242" t="s">
        <v>395</v>
      </c>
      <c r="G234" s="243" t="s">
        <v>145</v>
      </c>
      <c r="H234" s="244">
        <v>1.05</v>
      </c>
      <c r="I234" s="245"/>
      <c r="J234" s="246">
        <f>ROUND(I234*H234,2)</f>
        <v>0</v>
      </c>
      <c r="K234" s="242" t="s">
        <v>124</v>
      </c>
      <c r="L234" s="247"/>
      <c r="M234" s="248" t="s">
        <v>19</v>
      </c>
      <c r="N234" s="249" t="s">
        <v>43</v>
      </c>
      <c r="O234" s="85"/>
      <c r="P234" s="207">
        <f>O234*H234</f>
        <v>0</v>
      </c>
      <c r="Q234" s="207">
        <v>0.056120000000000003</v>
      </c>
      <c r="R234" s="207">
        <f>Q234*H234</f>
        <v>0.058926000000000006</v>
      </c>
      <c r="S234" s="207">
        <v>0</v>
      </c>
      <c r="T234" s="20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09" t="s">
        <v>176</v>
      </c>
      <c r="AT234" s="209" t="s">
        <v>332</v>
      </c>
      <c r="AU234" s="209" t="s">
        <v>126</v>
      </c>
      <c r="AY234" s="18" t="s">
        <v>116</v>
      </c>
      <c r="BE234" s="210">
        <f>IF(N234="základní",J234,0)</f>
        <v>0</v>
      </c>
      <c r="BF234" s="210">
        <f>IF(N234="snížená",J234,0)</f>
        <v>0</v>
      </c>
      <c r="BG234" s="210">
        <f>IF(N234="zákl. přenesená",J234,0)</f>
        <v>0</v>
      </c>
      <c r="BH234" s="210">
        <f>IF(N234="sníž. přenesená",J234,0)</f>
        <v>0</v>
      </c>
      <c r="BI234" s="210">
        <f>IF(N234="nulová",J234,0)</f>
        <v>0</v>
      </c>
      <c r="BJ234" s="18" t="s">
        <v>77</v>
      </c>
      <c r="BK234" s="210">
        <f>ROUND(I234*H234,2)</f>
        <v>0</v>
      </c>
      <c r="BL234" s="18" t="s">
        <v>125</v>
      </c>
      <c r="BM234" s="209" t="s">
        <v>396</v>
      </c>
    </row>
    <row r="235" s="13" customFormat="1">
      <c r="A235" s="13"/>
      <c r="B235" s="218"/>
      <c r="C235" s="219"/>
      <c r="D235" s="216" t="s">
        <v>132</v>
      </c>
      <c r="E235" s="219"/>
      <c r="F235" s="221" t="s">
        <v>397</v>
      </c>
      <c r="G235" s="219"/>
      <c r="H235" s="222">
        <v>1.05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132</v>
      </c>
      <c r="AU235" s="228" t="s">
        <v>126</v>
      </c>
      <c r="AV235" s="13" t="s">
        <v>79</v>
      </c>
      <c r="AW235" s="13" t="s">
        <v>4</v>
      </c>
      <c r="AX235" s="13" t="s">
        <v>77</v>
      </c>
      <c r="AY235" s="228" t="s">
        <v>116</v>
      </c>
    </row>
    <row r="236" s="2" customFormat="1" ht="16.5" customHeight="1">
      <c r="A236" s="39"/>
      <c r="B236" s="40"/>
      <c r="C236" s="198" t="s">
        <v>398</v>
      </c>
      <c r="D236" s="198" t="s">
        <v>120</v>
      </c>
      <c r="E236" s="199" t="s">
        <v>399</v>
      </c>
      <c r="F236" s="200" t="s">
        <v>400</v>
      </c>
      <c r="G236" s="201" t="s">
        <v>401</v>
      </c>
      <c r="H236" s="202">
        <v>3</v>
      </c>
      <c r="I236" s="203"/>
      <c r="J236" s="204">
        <f>ROUND(I236*H236,2)</f>
        <v>0</v>
      </c>
      <c r="K236" s="200" t="s">
        <v>124</v>
      </c>
      <c r="L236" s="45"/>
      <c r="M236" s="205" t="s">
        <v>19</v>
      </c>
      <c r="N236" s="206" t="s">
        <v>43</v>
      </c>
      <c r="O236" s="85"/>
      <c r="P236" s="207">
        <f>O236*H236</f>
        <v>0</v>
      </c>
      <c r="Q236" s="207">
        <v>0.00069999999999999999</v>
      </c>
      <c r="R236" s="207">
        <f>Q236*H236</f>
        <v>0.0020999999999999999</v>
      </c>
      <c r="S236" s="207">
        <v>0</v>
      </c>
      <c r="T236" s="20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09" t="s">
        <v>125</v>
      </c>
      <c r="AT236" s="209" t="s">
        <v>120</v>
      </c>
      <c r="AU236" s="209" t="s">
        <v>126</v>
      </c>
      <c r="AY236" s="18" t="s">
        <v>116</v>
      </c>
      <c r="BE236" s="210">
        <f>IF(N236="základní",J236,0)</f>
        <v>0</v>
      </c>
      <c r="BF236" s="210">
        <f>IF(N236="snížená",J236,0)</f>
        <v>0</v>
      </c>
      <c r="BG236" s="210">
        <f>IF(N236="zákl. přenesená",J236,0)</f>
        <v>0</v>
      </c>
      <c r="BH236" s="210">
        <f>IF(N236="sníž. přenesená",J236,0)</f>
        <v>0</v>
      </c>
      <c r="BI236" s="210">
        <f>IF(N236="nulová",J236,0)</f>
        <v>0</v>
      </c>
      <c r="BJ236" s="18" t="s">
        <v>77</v>
      </c>
      <c r="BK236" s="210">
        <f>ROUND(I236*H236,2)</f>
        <v>0</v>
      </c>
      <c r="BL236" s="18" t="s">
        <v>125</v>
      </c>
      <c r="BM236" s="209" t="s">
        <v>402</v>
      </c>
    </row>
    <row r="237" s="2" customFormat="1">
      <c r="A237" s="39"/>
      <c r="B237" s="40"/>
      <c r="C237" s="41"/>
      <c r="D237" s="211" t="s">
        <v>128</v>
      </c>
      <c r="E237" s="41"/>
      <c r="F237" s="212" t="s">
        <v>403</v>
      </c>
      <c r="G237" s="41"/>
      <c r="H237" s="41"/>
      <c r="I237" s="213"/>
      <c r="J237" s="41"/>
      <c r="K237" s="41"/>
      <c r="L237" s="45"/>
      <c r="M237" s="214"/>
      <c r="N237" s="215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128</v>
      </c>
      <c r="AU237" s="18" t="s">
        <v>126</v>
      </c>
    </row>
    <row r="238" s="2" customFormat="1" ht="16.5" customHeight="1">
      <c r="A238" s="39"/>
      <c r="B238" s="40"/>
      <c r="C238" s="240" t="s">
        <v>404</v>
      </c>
      <c r="D238" s="240" t="s">
        <v>332</v>
      </c>
      <c r="E238" s="241" t="s">
        <v>405</v>
      </c>
      <c r="F238" s="242" t="s">
        <v>406</v>
      </c>
      <c r="G238" s="243" t="s">
        <v>401</v>
      </c>
      <c r="H238" s="244">
        <v>2</v>
      </c>
      <c r="I238" s="245"/>
      <c r="J238" s="246">
        <f>ROUND(I238*H238,2)</f>
        <v>0</v>
      </c>
      <c r="K238" s="242" t="s">
        <v>124</v>
      </c>
      <c r="L238" s="247"/>
      <c r="M238" s="248" t="s">
        <v>19</v>
      </c>
      <c r="N238" s="249" t="s">
        <v>43</v>
      </c>
      <c r="O238" s="85"/>
      <c r="P238" s="207">
        <f>O238*H238</f>
        <v>0</v>
      </c>
      <c r="Q238" s="207">
        <v>0.0035000000000000001</v>
      </c>
      <c r="R238" s="207">
        <f>Q238*H238</f>
        <v>0.0070000000000000001</v>
      </c>
      <c r="S238" s="207">
        <v>0</v>
      </c>
      <c r="T238" s="20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9" t="s">
        <v>176</v>
      </c>
      <c r="AT238" s="209" t="s">
        <v>332</v>
      </c>
      <c r="AU238" s="209" t="s">
        <v>126</v>
      </c>
      <c r="AY238" s="18" t="s">
        <v>116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8" t="s">
        <v>77</v>
      </c>
      <c r="BK238" s="210">
        <f>ROUND(I238*H238,2)</f>
        <v>0</v>
      </c>
      <c r="BL238" s="18" t="s">
        <v>125</v>
      </c>
      <c r="BM238" s="209" t="s">
        <v>407</v>
      </c>
    </row>
    <row r="239" s="2" customFormat="1" ht="16.5" customHeight="1">
      <c r="A239" s="39"/>
      <c r="B239" s="40"/>
      <c r="C239" s="240" t="s">
        <v>408</v>
      </c>
      <c r="D239" s="240" t="s">
        <v>332</v>
      </c>
      <c r="E239" s="241" t="s">
        <v>409</v>
      </c>
      <c r="F239" s="242" t="s">
        <v>410</v>
      </c>
      <c r="G239" s="243" t="s">
        <v>401</v>
      </c>
      <c r="H239" s="244">
        <v>1.05</v>
      </c>
      <c r="I239" s="245"/>
      <c r="J239" s="246">
        <f>ROUND(I239*H239,2)</f>
        <v>0</v>
      </c>
      <c r="K239" s="242" t="s">
        <v>124</v>
      </c>
      <c r="L239" s="247"/>
      <c r="M239" s="248" t="s">
        <v>19</v>
      </c>
      <c r="N239" s="249" t="s">
        <v>43</v>
      </c>
      <c r="O239" s="85"/>
      <c r="P239" s="207">
        <f>O239*H239</f>
        <v>0</v>
      </c>
      <c r="Q239" s="207">
        <v>0.00089999999999999998</v>
      </c>
      <c r="R239" s="207">
        <f>Q239*H239</f>
        <v>0.00094499999999999998</v>
      </c>
      <c r="S239" s="207">
        <v>0</v>
      </c>
      <c r="T239" s="20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9" t="s">
        <v>176</v>
      </c>
      <c r="AT239" s="209" t="s">
        <v>332</v>
      </c>
      <c r="AU239" s="209" t="s">
        <v>126</v>
      </c>
      <c r="AY239" s="18" t="s">
        <v>116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8" t="s">
        <v>77</v>
      </c>
      <c r="BK239" s="210">
        <f>ROUND(I239*H239,2)</f>
        <v>0</v>
      </c>
      <c r="BL239" s="18" t="s">
        <v>125</v>
      </c>
      <c r="BM239" s="209" t="s">
        <v>411</v>
      </c>
    </row>
    <row r="240" s="13" customFormat="1">
      <c r="A240" s="13"/>
      <c r="B240" s="218"/>
      <c r="C240" s="219"/>
      <c r="D240" s="216" t="s">
        <v>132</v>
      </c>
      <c r="E240" s="219"/>
      <c r="F240" s="221" t="s">
        <v>397</v>
      </c>
      <c r="G240" s="219"/>
      <c r="H240" s="222">
        <v>1.05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132</v>
      </c>
      <c r="AU240" s="228" t="s">
        <v>126</v>
      </c>
      <c r="AV240" s="13" t="s">
        <v>79</v>
      </c>
      <c r="AW240" s="13" t="s">
        <v>4</v>
      </c>
      <c r="AX240" s="13" t="s">
        <v>77</v>
      </c>
      <c r="AY240" s="228" t="s">
        <v>116</v>
      </c>
    </row>
    <row r="241" s="2" customFormat="1" ht="16.5" customHeight="1">
      <c r="A241" s="39"/>
      <c r="B241" s="40"/>
      <c r="C241" s="240" t="s">
        <v>412</v>
      </c>
      <c r="D241" s="240" t="s">
        <v>332</v>
      </c>
      <c r="E241" s="241" t="s">
        <v>413</v>
      </c>
      <c r="F241" s="242" t="s">
        <v>414</v>
      </c>
      <c r="G241" s="243" t="s">
        <v>401</v>
      </c>
      <c r="H241" s="244">
        <v>2.1000000000000001</v>
      </c>
      <c r="I241" s="245"/>
      <c r="J241" s="246">
        <f>ROUND(I241*H241,2)</f>
        <v>0</v>
      </c>
      <c r="K241" s="242" t="s">
        <v>124</v>
      </c>
      <c r="L241" s="247"/>
      <c r="M241" s="248" t="s">
        <v>19</v>
      </c>
      <c r="N241" s="249" t="s">
        <v>43</v>
      </c>
      <c r="O241" s="85"/>
      <c r="P241" s="207">
        <f>O241*H241</f>
        <v>0</v>
      </c>
      <c r="Q241" s="207">
        <v>0.0025000000000000001</v>
      </c>
      <c r="R241" s="207">
        <f>Q241*H241</f>
        <v>0.0052500000000000003</v>
      </c>
      <c r="S241" s="207">
        <v>0</v>
      </c>
      <c r="T241" s="20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09" t="s">
        <v>176</v>
      </c>
      <c r="AT241" s="209" t="s">
        <v>332</v>
      </c>
      <c r="AU241" s="209" t="s">
        <v>126</v>
      </c>
      <c r="AY241" s="18" t="s">
        <v>116</v>
      </c>
      <c r="BE241" s="210">
        <f>IF(N241="základní",J241,0)</f>
        <v>0</v>
      </c>
      <c r="BF241" s="210">
        <f>IF(N241="snížená",J241,0)</f>
        <v>0</v>
      </c>
      <c r="BG241" s="210">
        <f>IF(N241="zákl. přenesená",J241,0)</f>
        <v>0</v>
      </c>
      <c r="BH241" s="210">
        <f>IF(N241="sníž. přenesená",J241,0)</f>
        <v>0</v>
      </c>
      <c r="BI241" s="210">
        <f>IF(N241="nulová",J241,0)</f>
        <v>0</v>
      </c>
      <c r="BJ241" s="18" t="s">
        <v>77</v>
      </c>
      <c r="BK241" s="210">
        <f>ROUND(I241*H241,2)</f>
        <v>0</v>
      </c>
      <c r="BL241" s="18" t="s">
        <v>125</v>
      </c>
      <c r="BM241" s="209" t="s">
        <v>415</v>
      </c>
    </row>
    <row r="242" s="13" customFormat="1">
      <c r="A242" s="13"/>
      <c r="B242" s="218"/>
      <c r="C242" s="219"/>
      <c r="D242" s="216" t="s">
        <v>132</v>
      </c>
      <c r="E242" s="219"/>
      <c r="F242" s="221" t="s">
        <v>416</v>
      </c>
      <c r="G242" s="219"/>
      <c r="H242" s="222">
        <v>2.1000000000000001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132</v>
      </c>
      <c r="AU242" s="228" t="s">
        <v>126</v>
      </c>
      <c r="AV242" s="13" t="s">
        <v>79</v>
      </c>
      <c r="AW242" s="13" t="s">
        <v>4</v>
      </c>
      <c r="AX242" s="13" t="s">
        <v>77</v>
      </c>
      <c r="AY242" s="228" t="s">
        <v>116</v>
      </c>
    </row>
    <row r="243" s="2" customFormat="1" ht="16.5" customHeight="1">
      <c r="A243" s="39"/>
      <c r="B243" s="40"/>
      <c r="C243" s="198" t="s">
        <v>417</v>
      </c>
      <c r="D243" s="198" t="s">
        <v>120</v>
      </c>
      <c r="E243" s="199" t="s">
        <v>418</v>
      </c>
      <c r="F243" s="200" t="s">
        <v>419</v>
      </c>
      <c r="G243" s="201" t="s">
        <v>145</v>
      </c>
      <c r="H243" s="202">
        <v>24</v>
      </c>
      <c r="I243" s="203"/>
      <c r="J243" s="204">
        <f>ROUND(I243*H243,2)</f>
        <v>0</v>
      </c>
      <c r="K243" s="200" t="s">
        <v>124</v>
      </c>
      <c r="L243" s="45"/>
      <c r="M243" s="205" t="s">
        <v>19</v>
      </c>
      <c r="N243" s="206" t="s">
        <v>43</v>
      </c>
      <c r="O243" s="85"/>
      <c r="P243" s="207">
        <f>O243*H243</f>
        <v>0</v>
      </c>
      <c r="Q243" s="207">
        <v>0.00011</v>
      </c>
      <c r="R243" s="207">
        <f>Q243*H243</f>
        <v>0.00264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125</v>
      </c>
      <c r="AT243" s="209" t="s">
        <v>120</v>
      </c>
      <c r="AU243" s="209" t="s">
        <v>126</v>
      </c>
      <c r="AY243" s="18" t="s">
        <v>116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77</v>
      </c>
      <c r="BK243" s="210">
        <f>ROUND(I243*H243,2)</f>
        <v>0</v>
      </c>
      <c r="BL243" s="18" t="s">
        <v>125</v>
      </c>
      <c r="BM243" s="209" t="s">
        <v>420</v>
      </c>
    </row>
    <row r="244" s="2" customFormat="1">
      <c r="A244" s="39"/>
      <c r="B244" s="40"/>
      <c r="C244" s="41"/>
      <c r="D244" s="211" t="s">
        <v>128</v>
      </c>
      <c r="E244" s="41"/>
      <c r="F244" s="212" t="s">
        <v>421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128</v>
      </c>
      <c r="AU244" s="18" t="s">
        <v>126</v>
      </c>
    </row>
    <row r="245" s="2" customFormat="1" ht="16.5" customHeight="1">
      <c r="A245" s="39"/>
      <c r="B245" s="40"/>
      <c r="C245" s="198" t="s">
        <v>422</v>
      </c>
      <c r="D245" s="198" t="s">
        <v>120</v>
      </c>
      <c r="E245" s="199" t="s">
        <v>423</v>
      </c>
      <c r="F245" s="200" t="s">
        <v>424</v>
      </c>
      <c r="G245" s="201" t="s">
        <v>123</v>
      </c>
      <c r="H245" s="202">
        <v>2</v>
      </c>
      <c r="I245" s="203"/>
      <c r="J245" s="204">
        <f>ROUND(I245*H245,2)</f>
        <v>0</v>
      </c>
      <c r="K245" s="200" t="s">
        <v>124</v>
      </c>
      <c r="L245" s="45"/>
      <c r="M245" s="205" t="s">
        <v>19</v>
      </c>
      <c r="N245" s="206" t="s">
        <v>43</v>
      </c>
      <c r="O245" s="85"/>
      <c r="P245" s="207">
        <f>O245*H245</f>
        <v>0</v>
      </c>
      <c r="Q245" s="207">
        <v>0.00084999999999999995</v>
      </c>
      <c r="R245" s="207">
        <f>Q245*H245</f>
        <v>0.0016999999999999999</v>
      </c>
      <c r="S245" s="207">
        <v>0</v>
      </c>
      <c r="T245" s="20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9" t="s">
        <v>125</v>
      </c>
      <c r="AT245" s="209" t="s">
        <v>120</v>
      </c>
      <c r="AU245" s="209" t="s">
        <v>126</v>
      </c>
      <c r="AY245" s="18" t="s">
        <v>116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8" t="s">
        <v>77</v>
      </c>
      <c r="BK245" s="210">
        <f>ROUND(I245*H245,2)</f>
        <v>0</v>
      </c>
      <c r="BL245" s="18" t="s">
        <v>125</v>
      </c>
      <c r="BM245" s="209" t="s">
        <v>425</v>
      </c>
    </row>
    <row r="246" s="2" customFormat="1">
      <c r="A246" s="39"/>
      <c r="B246" s="40"/>
      <c r="C246" s="41"/>
      <c r="D246" s="211" t="s">
        <v>128</v>
      </c>
      <c r="E246" s="41"/>
      <c r="F246" s="212" t="s">
        <v>426</v>
      </c>
      <c r="G246" s="41"/>
      <c r="H246" s="41"/>
      <c r="I246" s="213"/>
      <c r="J246" s="41"/>
      <c r="K246" s="41"/>
      <c r="L246" s="45"/>
      <c r="M246" s="214"/>
      <c r="N246" s="21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128</v>
      </c>
      <c r="AU246" s="18" t="s">
        <v>126</v>
      </c>
    </row>
    <row r="247" s="12" customFormat="1" ht="20.88" customHeight="1">
      <c r="A247" s="12"/>
      <c r="B247" s="182"/>
      <c r="C247" s="183"/>
      <c r="D247" s="184" t="s">
        <v>71</v>
      </c>
      <c r="E247" s="196" t="s">
        <v>427</v>
      </c>
      <c r="F247" s="196" t="s">
        <v>428</v>
      </c>
      <c r="G247" s="183"/>
      <c r="H247" s="183"/>
      <c r="I247" s="186"/>
      <c r="J247" s="197">
        <f>BK247</f>
        <v>0</v>
      </c>
      <c r="K247" s="183"/>
      <c r="L247" s="188"/>
      <c r="M247" s="189"/>
      <c r="N247" s="190"/>
      <c r="O247" s="190"/>
      <c r="P247" s="191">
        <f>SUM(P248:P249)</f>
        <v>0</v>
      </c>
      <c r="Q247" s="190"/>
      <c r="R247" s="191">
        <f>SUM(R248:R249)</f>
        <v>0</v>
      </c>
      <c r="S247" s="190"/>
      <c r="T247" s="192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3" t="s">
        <v>77</v>
      </c>
      <c r="AT247" s="194" t="s">
        <v>71</v>
      </c>
      <c r="AU247" s="194" t="s">
        <v>79</v>
      </c>
      <c r="AY247" s="193" t="s">
        <v>116</v>
      </c>
      <c r="BK247" s="195">
        <f>SUM(BK248:BK249)</f>
        <v>0</v>
      </c>
    </row>
    <row r="248" s="2" customFormat="1" ht="24.15" customHeight="1">
      <c r="A248" s="39"/>
      <c r="B248" s="40"/>
      <c r="C248" s="198" t="s">
        <v>429</v>
      </c>
      <c r="D248" s="198" t="s">
        <v>120</v>
      </c>
      <c r="E248" s="199" t="s">
        <v>430</v>
      </c>
      <c r="F248" s="200" t="s">
        <v>431</v>
      </c>
      <c r="G248" s="201" t="s">
        <v>192</v>
      </c>
      <c r="H248" s="202">
        <v>149.74799999999999</v>
      </c>
      <c r="I248" s="203"/>
      <c r="J248" s="204">
        <f>ROUND(I248*H248,2)</f>
        <v>0</v>
      </c>
      <c r="K248" s="200" t="s">
        <v>124</v>
      </c>
      <c r="L248" s="45"/>
      <c r="M248" s="205" t="s">
        <v>19</v>
      </c>
      <c r="N248" s="206" t="s">
        <v>43</v>
      </c>
      <c r="O248" s="85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125</v>
      </c>
      <c r="AT248" s="209" t="s">
        <v>120</v>
      </c>
      <c r="AU248" s="209" t="s">
        <v>126</v>
      </c>
      <c r="AY248" s="18" t="s">
        <v>116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77</v>
      </c>
      <c r="BK248" s="210">
        <f>ROUND(I248*H248,2)</f>
        <v>0</v>
      </c>
      <c r="BL248" s="18" t="s">
        <v>125</v>
      </c>
      <c r="BM248" s="209" t="s">
        <v>432</v>
      </c>
    </row>
    <row r="249" s="2" customFormat="1">
      <c r="A249" s="39"/>
      <c r="B249" s="40"/>
      <c r="C249" s="41"/>
      <c r="D249" s="211" t="s">
        <v>128</v>
      </c>
      <c r="E249" s="41"/>
      <c r="F249" s="212" t="s">
        <v>433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128</v>
      </c>
      <c r="AU249" s="18" t="s">
        <v>126</v>
      </c>
    </row>
    <row r="250" s="12" customFormat="1" ht="22.8" customHeight="1">
      <c r="A250" s="12"/>
      <c r="B250" s="182"/>
      <c r="C250" s="183"/>
      <c r="D250" s="184" t="s">
        <v>71</v>
      </c>
      <c r="E250" s="196" t="s">
        <v>434</v>
      </c>
      <c r="F250" s="196" t="s">
        <v>435</v>
      </c>
      <c r="G250" s="183"/>
      <c r="H250" s="183"/>
      <c r="I250" s="186"/>
      <c r="J250" s="197">
        <f>BK250</f>
        <v>0</v>
      </c>
      <c r="K250" s="183"/>
      <c r="L250" s="188"/>
      <c r="M250" s="189"/>
      <c r="N250" s="190"/>
      <c r="O250" s="190"/>
      <c r="P250" s="191">
        <f>SUM(P251:P255)</f>
        <v>0</v>
      </c>
      <c r="Q250" s="190"/>
      <c r="R250" s="191">
        <f>SUM(R251:R255)</f>
        <v>0</v>
      </c>
      <c r="S250" s="190"/>
      <c r="T250" s="192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3" t="s">
        <v>77</v>
      </c>
      <c r="AT250" s="194" t="s">
        <v>71</v>
      </c>
      <c r="AU250" s="194" t="s">
        <v>77</v>
      </c>
      <c r="AY250" s="193" t="s">
        <v>116</v>
      </c>
      <c r="BK250" s="195">
        <f>SUM(BK251:BK255)</f>
        <v>0</v>
      </c>
    </row>
    <row r="251" s="2" customFormat="1" ht="24.15" customHeight="1">
      <c r="A251" s="39"/>
      <c r="B251" s="40"/>
      <c r="C251" s="198" t="s">
        <v>436</v>
      </c>
      <c r="D251" s="198" t="s">
        <v>120</v>
      </c>
      <c r="E251" s="199" t="s">
        <v>437</v>
      </c>
      <c r="F251" s="200" t="s">
        <v>438</v>
      </c>
      <c r="G251" s="201" t="s">
        <v>192</v>
      </c>
      <c r="H251" s="202">
        <v>78.463999999999999</v>
      </c>
      <c r="I251" s="203"/>
      <c r="J251" s="204">
        <f>ROUND(I251*H251,2)</f>
        <v>0</v>
      </c>
      <c r="K251" s="200" t="s">
        <v>348</v>
      </c>
      <c r="L251" s="45"/>
      <c r="M251" s="205" t="s">
        <v>19</v>
      </c>
      <c r="N251" s="206" t="s">
        <v>43</v>
      </c>
      <c r="O251" s="85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125</v>
      </c>
      <c r="AT251" s="209" t="s">
        <v>120</v>
      </c>
      <c r="AU251" s="209" t="s">
        <v>79</v>
      </c>
      <c r="AY251" s="18" t="s">
        <v>116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77</v>
      </c>
      <c r="BK251" s="210">
        <f>ROUND(I251*H251,2)</f>
        <v>0</v>
      </c>
      <c r="BL251" s="18" t="s">
        <v>125</v>
      </c>
      <c r="BM251" s="209" t="s">
        <v>439</v>
      </c>
    </row>
    <row r="252" s="13" customFormat="1">
      <c r="A252" s="13"/>
      <c r="B252" s="218"/>
      <c r="C252" s="219"/>
      <c r="D252" s="216" t="s">
        <v>132</v>
      </c>
      <c r="E252" s="220" t="s">
        <v>19</v>
      </c>
      <c r="F252" s="221" t="s">
        <v>440</v>
      </c>
      <c r="G252" s="219"/>
      <c r="H252" s="222">
        <v>78.463999999999999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132</v>
      </c>
      <c r="AU252" s="228" t="s">
        <v>79</v>
      </c>
      <c r="AV252" s="13" t="s">
        <v>79</v>
      </c>
      <c r="AW252" s="13" t="s">
        <v>33</v>
      </c>
      <c r="AX252" s="13" t="s">
        <v>77</v>
      </c>
      <c r="AY252" s="228" t="s">
        <v>116</v>
      </c>
    </row>
    <row r="253" s="2" customFormat="1" ht="24.15" customHeight="1">
      <c r="A253" s="39"/>
      <c r="B253" s="40"/>
      <c r="C253" s="198" t="s">
        <v>441</v>
      </c>
      <c r="D253" s="198" t="s">
        <v>120</v>
      </c>
      <c r="E253" s="199" t="s">
        <v>442</v>
      </c>
      <c r="F253" s="200" t="s">
        <v>443</v>
      </c>
      <c r="G253" s="201" t="s">
        <v>192</v>
      </c>
      <c r="H253" s="202">
        <v>78.463999999999999</v>
      </c>
      <c r="I253" s="203"/>
      <c r="J253" s="204">
        <f>ROUND(I253*H253,2)</f>
        <v>0</v>
      </c>
      <c r="K253" s="200" t="s">
        <v>348</v>
      </c>
      <c r="L253" s="45"/>
      <c r="M253" s="205" t="s">
        <v>19</v>
      </c>
      <c r="N253" s="206" t="s">
        <v>43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125</v>
      </c>
      <c r="AT253" s="209" t="s">
        <v>120</v>
      </c>
      <c r="AU253" s="209" t="s">
        <v>79</v>
      </c>
      <c r="AY253" s="18" t="s">
        <v>116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77</v>
      </c>
      <c r="BK253" s="210">
        <f>ROUND(I253*H253,2)</f>
        <v>0</v>
      </c>
      <c r="BL253" s="18" t="s">
        <v>125</v>
      </c>
      <c r="BM253" s="209" t="s">
        <v>444</v>
      </c>
    </row>
    <row r="254" s="2" customFormat="1" ht="24.15" customHeight="1">
      <c r="A254" s="39"/>
      <c r="B254" s="40"/>
      <c r="C254" s="198" t="s">
        <v>445</v>
      </c>
      <c r="D254" s="198" t="s">
        <v>120</v>
      </c>
      <c r="E254" s="199" t="s">
        <v>446</v>
      </c>
      <c r="F254" s="200" t="s">
        <v>447</v>
      </c>
      <c r="G254" s="201" t="s">
        <v>192</v>
      </c>
      <c r="H254" s="202">
        <v>78.463999999999999</v>
      </c>
      <c r="I254" s="203"/>
      <c r="J254" s="204">
        <f>ROUND(I254*H254,2)</f>
        <v>0</v>
      </c>
      <c r="K254" s="200" t="s">
        <v>124</v>
      </c>
      <c r="L254" s="45"/>
      <c r="M254" s="205" t="s">
        <v>19</v>
      </c>
      <c r="N254" s="206" t="s">
        <v>43</v>
      </c>
      <c r="O254" s="85"/>
      <c r="P254" s="207">
        <f>O254*H254</f>
        <v>0</v>
      </c>
      <c r="Q254" s="207">
        <v>0</v>
      </c>
      <c r="R254" s="207">
        <f>Q254*H254</f>
        <v>0</v>
      </c>
      <c r="S254" s="207">
        <v>0</v>
      </c>
      <c r="T254" s="20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09" t="s">
        <v>125</v>
      </c>
      <c r="AT254" s="209" t="s">
        <v>120</v>
      </c>
      <c r="AU254" s="209" t="s">
        <v>79</v>
      </c>
      <c r="AY254" s="18" t="s">
        <v>116</v>
      </c>
      <c r="BE254" s="210">
        <f>IF(N254="základní",J254,0)</f>
        <v>0</v>
      </c>
      <c r="BF254" s="210">
        <f>IF(N254="snížená",J254,0)</f>
        <v>0</v>
      </c>
      <c r="BG254" s="210">
        <f>IF(N254="zákl. přenesená",J254,0)</f>
        <v>0</v>
      </c>
      <c r="BH254" s="210">
        <f>IF(N254="sníž. přenesená",J254,0)</f>
        <v>0</v>
      </c>
      <c r="BI254" s="210">
        <f>IF(N254="nulová",J254,0)</f>
        <v>0</v>
      </c>
      <c r="BJ254" s="18" t="s">
        <v>77</v>
      </c>
      <c r="BK254" s="210">
        <f>ROUND(I254*H254,2)</f>
        <v>0</v>
      </c>
      <c r="BL254" s="18" t="s">
        <v>125</v>
      </c>
      <c r="BM254" s="209" t="s">
        <v>448</v>
      </c>
    </row>
    <row r="255" s="2" customFormat="1">
      <c r="A255" s="39"/>
      <c r="B255" s="40"/>
      <c r="C255" s="41"/>
      <c r="D255" s="211" t="s">
        <v>128</v>
      </c>
      <c r="E255" s="41"/>
      <c r="F255" s="212" t="s">
        <v>449</v>
      </c>
      <c r="G255" s="41"/>
      <c r="H255" s="41"/>
      <c r="I255" s="213"/>
      <c r="J255" s="41"/>
      <c r="K255" s="41"/>
      <c r="L255" s="45"/>
      <c r="M255" s="250"/>
      <c r="N255" s="251"/>
      <c r="O255" s="252"/>
      <c r="P255" s="252"/>
      <c r="Q255" s="252"/>
      <c r="R255" s="252"/>
      <c r="S255" s="252"/>
      <c r="T255" s="25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128</v>
      </c>
      <c r="AU255" s="18" t="s">
        <v>79</v>
      </c>
    </row>
    <row r="256" s="2" customFormat="1" ht="6.96" customHeight="1">
      <c r="A256" s="39"/>
      <c r="B256" s="60"/>
      <c r="C256" s="61"/>
      <c r="D256" s="61"/>
      <c r="E256" s="61"/>
      <c r="F256" s="61"/>
      <c r="G256" s="61"/>
      <c r="H256" s="61"/>
      <c r="I256" s="61"/>
      <c r="J256" s="61"/>
      <c r="K256" s="61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6PEvQqtAtnDZ2fLEg+t0xR/vZRfSjhN4qFMpR0lMGGO3oEm5JrMb5DBXuTf48qSCbpSu1qftwdy9TvQ3/8lIEg==" hashValue="xW0ak/C2CUh0IC6l9MR/GUzh85612BpDrLfw7TmEgvHMjYs1OLj6ITnxZgtFgArJ3pAG9o4rB8RqStxZMJpFZQ==" algorithmName="SHA-512" password="CC35"/>
  <autoFilter ref="C88:K255"/>
  <mergeCells count="6">
    <mergeCell ref="E7:H7"/>
    <mergeCell ref="E16:H16"/>
    <mergeCell ref="E25:H25"/>
    <mergeCell ref="E46:H46"/>
    <mergeCell ref="E81:H81"/>
    <mergeCell ref="L2:V2"/>
  </mergeCells>
  <hyperlinks>
    <hyperlink ref="F94" r:id="rId1" display="https://podminky.urs.cz/item/CS_URS_2022_01/113106121"/>
    <hyperlink ref="F98" r:id="rId2" display="https://podminky.urs.cz/item/CS_URS_2022_01/113106193"/>
    <hyperlink ref="F101" r:id="rId3" display="https://podminky.urs.cz/item/CS_URS_2022_01/113107323"/>
    <hyperlink ref="F105" r:id="rId4" display="https://podminky.urs.cz/item/CS_URS_2022_01/122251103"/>
    <hyperlink ref="F110" r:id="rId5" display="https://podminky.urs.cz/item/CS_URS_2022_01/132212131"/>
    <hyperlink ref="F114" r:id="rId6" display="https://podminky.urs.cz/item/CS_URS_2022_01/132212331"/>
    <hyperlink ref="F119" r:id="rId7" display="https://podminky.urs.cz/item/CS_URS_2022_01/162751117"/>
    <hyperlink ref="F123" r:id="rId8" display="https://podminky.urs.cz/item/CS_URS_2022_01/162751119"/>
    <hyperlink ref="F126" r:id="rId9" display="https://podminky.urs.cz/item/CS_URS_2022_01/997221873"/>
    <hyperlink ref="F130" r:id="rId10" display="https://podminky.urs.cz/item/CS_URS_2022_01/171111103"/>
    <hyperlink ref="F135" r:id="rId11" display="https://podminky.urs.cz/item/CS_URS_2022_01/181951112"/>
    <hyperlink ref="F140" r:id="rId12" display="https://podminky.urs.cz/item/CS_URS_2022_01/212751102"/>
    <hyperlink ref="F144" r:id="rId13" display="https://podminky.urs.cz/item/CS_URS_2022_01/271542211"/>
    <hyperlink ref="F148" r:id="rId14" display="https://podminky.urs.cz/item/CS_URS_2022_01/273351121"/>
    <hyperlink ref="F152" r:id="rId15" display="https://podminky.urs.cz/item/CS_URS_2022_01/273351122"/>
    <hyperlink ref="F156" r:id="rId16" display="https://podminky.urs.cz/item/CS_URS_2024_01/311321611"/>
    <hyperlink ref="F161" r:id="rId17" display="https://podminky.urs.cz/item/CS_URS_2022_01/311351121"/>
    <hyperlink ref="F164" r:id="rId18" display="https://podminky.urs.cz/item/CS_URS_2022_01/311351122"/>
    <hyperlink ref="F166" r:id="rId19" display="https://podminky.urs.cz/item/CS_URS_2022_01/311361821"/>
    <hyperlink ref="F169" r:id="rId20" display="https://podminky.urs.cz/item/CS_URS_2022_01/312351911"/>
    <hyperlink ref="F173" r:id="rId21" display="https://podminky.urs.cz/item/CS_URS_2024_01/430321616"/>
    <hyperlink ref="F178" r:id="rId22" display="https://podminky.urs.cz/item/CS_URS_2022_01/430361821"/>
    <hyperlink ref="F181" r:id="rId23" display="https://podminky.urs.cz/item/CS_URS_2022_01/431351121"/>
    <hyperlink ref="F184" r:id="rId24" display="https://podminky.urs.cz/item/CS_URS_2022_01/431351122"/>
    <hyperlink ref="F187" r:id="rId25" display="https://podminky.urs.cz/item/CS_URS_2022_01/564831011"/>
    <hyperlink ref="F191" r:id="rId26" display="https://podminky.urs.cz/item/CS_URS_2022_01/564851012"/>
    <hyperlink ref="F195" r:id="rId27" display="https://podminky.urs.cz/item/CS_URS_2022_01/564851111"/>
    <hyperlink ref="F199" r:id="rId28" display="https://podminky.urs.cz/item/CS_URS_2024_01/273322511"/>
    <hyperlink ref="F201" r:id="rId29" display="https://podminky.urs.cz/item/CS_URS_2022_01/596412212"/>
    <hyperlink ref="F204" r:id="rId30" display="https://podminky.urs.cz/item/CS_URS_2022_01/596811220"/>
    <hyperlink ref="F208" r:id="rId31" display="https://podminky.urs.cz/item/CS_URS_2022_01/599141111"/>
    <hyperlink ref="F215" r:id="rId32" display="https://podminky.urs.cz/item/CS_URS_2022_01/919111111"/>
    <hyperlink ref="F222" r:id="rId33" display="https://podminky.urs.cz/item/CS_URS_2022_01/919726122"/>
    <hyperlink ref="F226" r:id="rId34" display="https://podminky.urs.cz/item/CS_URS_2022_01/916131213"/>
    <hyperlink ref="F232" r:id="rId35" display="https://podminky.urs.cz/item/CS_URS_2022_01/916231213"/>
    <hyperlink ref="F237" r:id="rId36" display="https://podminky.urs.cz/item/CS_URS_2022_01/914111111"/>
    <hyperlink ref="F244" r:id="rId37" display="https://podminky.urs.cz/item/CS_URS_2022_01/915111112"/>
    <hyperlink ref="F246" r:id="rId38" display="https://podminky.urs.cz/item/CS_URS_2022_01/915131112"/>
    <hyperlink ref="F249" r:id="rId39" display="https://podminky.urs.cz/item/CS_URS_2022_01/998223011"/>
    <hyperlink ref="F255" r:id="rId40" display="https://podminky.urs.cz/item/CS_URS_2022_01/9972218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4" customWidth="1"/>
    <col min="2" max="2" width="1.667969" style="254" customWidth="1"/>
    <col min="3" max="4" width="5" style="254" customWidth="1"/>
    <col min="5" max="5" width="11.66016" style="254" customWidth="1"/>
    <col min="6" max="6" width="9.160156" style="254" customWidth="1"/>
    <col min="7" max="7" width="5" style="254" customWidth="1"/>
    <col min="8" max="8" width="77.83203" style="254" customWidth="1"/>
    <col min="9" max="10" width="20" style="254" customWidth="1"/>
    <col min="11" max="11" width="1.667969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450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451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452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453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454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455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456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457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458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459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460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76</v>
      </c>
      <c r="F18" s="265" t="s">
        <v>461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462</v>
      </c>
      <c r="F19" s="265" t="s">
        <v>463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464</v>
      </c>
      <c r="F20" s="265" t="s">
        <v>465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466</v>
      </c>
      <c r="F21" s="265" t="s">
        <v>467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468</v>
      </c>
      <c r="F22" s="265" t="s">
        <v>469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470</v>
      </c>
      <c r="F23" s="265" t="s">
        <v>471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472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473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474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475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476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477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478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479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480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103</v>
      </c>
      <c r="F36" s="265"/>
      <c r="G36" s="265" t="s">
        <v>481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482</v>
      </c>
      <c r="F37" s="265"/>
      <c r="G37" s="265" t="s">
        <v>483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53</v>
      </c>
      <c r="F38" s="265"/>
      <c r="G38" s="265" t="s">
        <v>484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54</v>
      </c>
      <c r="F39" s="265"/>
      <c r="G39" s="265" t="s">
        <v>485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104</v>
      </c>
      <c r="F40" s="265"/>
      <c r="G40" s="265" t="s">
        <v>486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105</v>
      </c>
      <c r="F41" s="265"/>
      <c r="G41" s="265" t="s">
        <v>487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488</v>
      </c>
      <c r="F42" s="265"/>
      <c r="G42" s="265" t="s">
        <v>489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490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491</v>
      </c>
      <c r="F44" s="265"/>
      <c r="G44" s="265" t="s">
        <v>492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107</v>
      </c>
      <c r="F45" s="265"/>
      <c r="G45" s="265" t="s">
        <v>493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494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495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496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497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498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499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500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501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502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503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504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505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506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507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508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509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510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511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512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513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514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515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516</v>
      </c>
      <c r="D76" s="283"/>
      <c r="E76" s="283"/>
      <c r="F76" s="283" t="s">
        <v>517</v>
      </c>
      <c r="G76" s="284"/>
      <c r="H76" s="283" t="s">
        <v>54</v>
      </c>
      <c r="I76" s="283" t="s">
        <v>57</v>
      </c>
      <c r="J76" s="283" t="s">
        <v>518</v>
      </c>
      <c r="K76" s="282"/>
    </row>
    <row r="77" s="1" customFormat="1" ht="17.25" customHeight="1">
      <c r="B77" s="280"/>
      <c r="C77" s="285" t="s">
        <v>519</v>
      </c>
      <c r="D77" s="285"/>
      <c r="E77" s="285"/>
      <c r="F77" s="286" t="s">
        <v>520</v>
      </c>
      <c r="G77" s="287"/>
      <c r="H77" s="285"/>
      <c r="I77" s="285"/>
      <c r="J77" s="285" t="s">
        <v>521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53</v>
      </c>
      <c r="D79" s="290"/>
      <c r="E79" s="290"/>
      <c r="F79" s="291" t="s">
        <v>522</v>
      </c>
      <c r="G79" s="292"/>
      <c r="H79" s="268" t="s">
        <v>523</v>
      </c>
      <c r="I79" s="268" t="s">
        <v>524</v>
      </c>
      <c r="J79" s="268">
        <v>20</v>
      </c>
      <c r="K79" s="282"/>
    </row>
    <row r="80" s="1" customFormat="1" ht="15" customHeight="1">
      <c r="B80" s="280"/>
      <c r="C80" s="268" t="s">
        <v>525</v>
      </c>
      <c r="D80" s="268"/>
      <c r="E80" s="268"/>
      <c r="F80" s="291" t="s">
        <v>522</v>
      </c>
      <c r="G80" s="292"/>
      <c r="H80" s="268" t="s">
        <v>526</v>
      </c>
      <c r="I80" s="268" t="s">
        <v>524</v>
      </c>
      <c r="J80" s="268">
        <v>120</v>
      </c>
      <c r="K80" s="282"/>
    </row>
    <row r="81" s="1" customFormat="1" ht="15" customHeight="1">
      <c r="B81" s="293"/>
      <c r="C81" s="268" t="s">
        <v>527</v>
      </c>
      <c r="D81" s="268"/>
      <c r="E81" s="268"/>
      <c r="F81" s="291" t="s">
        <v>528</v>
      </c>
      <c r="G81" s="292"/>
      <c r="H81" s="268" t="s">
        <v>529</v>
      </c>
      <c r="I81" s="268" t="s">
        <v>524</v>
      </c>
      <c r="J81" s="268">
        <v>50</v>
      </c>
      <c r="K81" s="282"/>
    </row>
    <row r="82" s="1" customFormat="1" ht="15" customHeight="1">
      <c r="B82" s="293"/>
      <c r="C82" s="268" t="s">
        <v>530</v>
      </c>
      <c r="D82" s="268"/>
      <c r="E82" s="268"/>
      <c r="F82" s="291" t="s">
        <v>522</v>
      </c>
      <c r="G82" s="292"/>
      <c r="H82" s="268" t="s">
        <v>531</v>
      </c>
      <c r="I82" s="268" t="s">
        <v>532</v>
      </c>
      <c r="J82" s="268"/>
      <c r="K82" s="282"/>
    </row>
    <row r="83" s="1" customFormat="1" ht="15" customHeight="1">
      <c r="B83" s="293"/>
      <c r="C83" s="294" t="s">
        <v>533</v>
      </c>
      <c r="D83" s="294"/>
      <c r="E83" s="294"/>
      <c r="F83" s="295" t="s">
        <v>528</v>
      </c>
      <c r="G83" s="294"/>
      <c r="H83" s="294" t="s">
        <v>534</v>
      </c>
      <c r="I83" s="294" t="s">
        <v>524</v>
      </c>
      <c r="J83" s="294">
        <v>15</v>
      </c>
      <c r="K83" s="282"/>
    </row>
    <row r="84" s="1" customFormat="1" ht="15" customHeight="1">
      <c r="B84" s="293"/>
      <c r="C84" s="294" t="s">
        <v>535</v>
      </c>
      <c r="D84" s="294"/>
      <c r="E84" s="294"/>
      <c r="F84" s="295" t="s">
        <v>528</v>
      </c>
      <c r="G84" s="294"/>
      <c r="H84" s="294" t="s">
        <v>536</v>
      </c>
      <c r="I84" s="294" t="s">
        <v>524</v>
      </c>
      <c r="J84" s="294">
        <v>15</v>
      </c>
      <c r="K84" s="282"/>
    </row>
    <row r="85" s="1" customFormat="1" ht="15" customHeight="1">
      <c r="B85" s="293"/>
      <c r="C85" s="294" t="s">
        <v>537</v>
      </c>
      <c r="D85" s="294"/>
      <c r="E85" s="294"/>
      <c r="F85" s="295" t="s">
        <v>528</v>
      </c>
      <c r="G85" s="294"/>
      <c r="H85" s="294" t="s">
        <v>538</v>
      </c>
      <c r="I85" s="294" t="s">
        <v>524</v>
      </c>
      <c r="J85" s="294">
        <v>20</v>
      </c>
      <c r="K85" s="282"/>
    </row>
    <row r="86" s="1" customFormat="1" ht="15" customHeight="1">
      <c r="B86" s="293"/>
      <c r="C86" s="294" t="s">
        <v>539</v>
      </c>
      <c r="D86" s="294"/>
      <c r="E86" s="294"/>
      <c r="F86" s="295" t="s">
        <v>528</v>
      </c>
      <c r="G86" s="294"/>
      <c r="H86" s="294" t="s">
        <v>540</v>
      </c>
      <c r="I86" s="294" t="s">
        <v>524</v>
      </c>
      <c r="J86" s="294">
        <v>20</v>
      </c>
      <c r="K86" s="282"/>
    </row>
    <row r="87" s="1" customFormat="1" ht="15" customHeight="1">
      <c r="B87" s="293"/>
      <c r="C87" s="268" t="s">
        <v>541</v>
      </c>
      <c r="D87" s="268"/>
      <c r="E87" s="268"/>
      <c r="F87" s="291" t="s">
        <v>528</v>
      </c>
      <c r="G87" s="292"/>
      <c r="H87" s="268" t="s">
        <v>542</v>
      </c>
      <c r="I87" s="268" t="s">
        <v>524</v>
      </c>
      <c r="J87" s="268">
        <v>50</v>
      </c>
      <c r="K87" s="282"/>
    </row>
    <row r="88" s="1" customFormat="1" ht="15" customHeight="1">
      <c r="B88" s="293"/>
      <c r="C88" s="268" t="s">
        <v>543</v>
      </c>
      <c r="D88" s="268"/>
      <c r="E88" s="268"/>
      <c r="F88" s="291" t="s">
        <v>528</v>
      </c>
      <c r="G88" s="292"/>
      <c r="H88" s="268" t="s">
        <v>544</v>
      </c>
      <c r="I88" s="268" t="s">
        <v>524</v>
      </c>
      <c r="J88" s="268">
        <v>20</v>
      </c>
      <c r="K88" s="282"/>
    </row>
    <row r="89" s="1" customFormat="1" ht="15" customHeight="1">
      <c r="B89" s="293"/>
      <c r="C89" s="268" t="s">
        <v>545</v>
      </c>
      <c r="D89" s="268"/>
      <c r="E89" s="268"/>
      <c r="F89" s="291" t="s">
        <v>528</v>
      </c>
      <c r="G89" s="292"/>
      <c r="H89" s="268" t="s">
        <v>546</v>
      </c>
      <c r="I89" s="268" t="s">
        <v>524</v>
      </c>
      <c r="J89" s="268">
        <v>20</v>
      </c>
      <c r="K89" s="282"/>
    </row>
    <row r="90" s="1" customFormat="1" ht="15" customHeight="1">
      <c r="B90" s="293"/>
      <c r="C90" s="268" t="s">
        <v>547</v>
      </c>
      <c r="D90" s="268"/>
      <c r="E90" s="268"/>
      <c r="F90" s="291" t="s">
        <v>528</v>
      </c>
      <c r="G90" s="292"/>
      <c r="H90" s="268" t="s">
        <v>548</v>
      </c>
      <c r="I90" s="268" t="s">
        <v>524</v>
      </c>
      <c r="J90" s="268">
        <v>50</v>
      </c>
      <c r="K90" s="282"/>
    </row>
    <row r="91" s="1" customFormat="1" ht="15" customHeight="1">
      <c r="B91" s="293"/>
      <c r="C91" s="268" t="s">
        <v>549</v>
      </c>
      <c r="D91" s="268"/>
      <c r="E91" s="268"/>
      <c r="F91" s="291" t="s">
        <v>528</v>
      </c>
      <c r="G91" s="292"/>
      <c r="H91" s="268" t="s">
        <v>549</v>
      </c>
      <c r="I91" s="268" t="s">
        <v>524</v>
      </c>
      <c r="J91" s="268">
        <v>50</v>
      </c>
      <c r="K91" s="282"/>
    </row>
    <row r="92" s="1" customFormat="1" ht="15" customHeight="1">
      <c r="B92" s="293"/>
      <c r="C92" s="268" t="s">
        <v>550</v>
      </c>
      <c r="D92" s="268"/>
      <c r="E92" s="268"/>
      <c r="F92" s="291" t="s">
        <v>528</v>
      </c>
      <c r="G92" s="292"/>
      <c r="H92" s="268" t="s">
        <v>551</v>
      </c>
      <c r="I92" s="268" t="s">
        <v>524</v>
      </c>
      <c r="J92" s="268">
        <v>255</v>
      </c>
      <c r="K92" s="282"/>
    </row>
    <row r="93" s="1" customFormat="1" ht="15" customHeight="1">
      <c r="B93" s="293"/>
      <c r="C93" s="268" t="s">
        <v>552</v>
      </c>
      <c r="D93" s="268"/>
      <c r="E93" s="268"/>
      <c r="F93" s="291" t="s">
        <v>522</v>
      </c>
      <c r="G93" s="292"/>
      <c r="H93" s="268" t="s">
        <v>553</v>
      </c>
      <c r="I93" s="268" t="s">
        <v>554</v>
      </c>
      <c r="J93" s="268"/>
      <c r="K93" s="282"/>
    </row>
    <row r="94" s="1" customFormat="1" ht="15" customHeight="1">
      <c r="B94" s="293"/>
      <c r="C94" s="268" t="s">
        <v>555</v>
      </c>
      <c r="D94" s="268"/>
      <c r="E94" s="268"/>
      <c r="F94" s="291" t="s">
        <v>522</v>
      </c>
      <c r="G94" s="292"/>
      <c r="H94" s="268" t="s">
        <v>556</v>
      </c>
      <c r="I94" s="268" t="s">
        <v>557</v>
      </c>
      <c r="J94" s="268"/>
      <c r="K94" s="282"/>
    </row>
    <row r="95" s="1" customFormat="1" ht="15" customHeight="1">
      <c r="B95" s="293"/>
      <c r="C95" s="268" t="s">
        <v>558</v>
      </c>
      <c r="D95" s="268"/>
      <c r="E95" s="268"/>
      <c r="F95" s="291" t="s">
        <v>522</v>
      </c>
      <c r="G95" s="292"/>
      <c r="H95" s="268" t="s">
        <v>558</v>
      </c>
      <c r="I95" s="268" t="s">
        <v>557</v>
      </c>
      <c r="J95" s="268"/>
      <c r="K95" s="282"/>
    </row>
    <row r="96" s="1" customFormat="1" ht="15" customHeight="1">
      <c r="B96" s="293"/>
      <c r="C96" s="268" t="s">
        <v>38</v>
      </c>
      <c r="D96" s="268"/>
      <c r="E96" s="268"/>
      <c r="F96" s="291" t="s">
        <v>522</v>
      </c>
      <c r="G96" s="292"/>
      <c r="H96" s="268" t="s">
        <v>559</v>
      </c>
      <c r="I96" s="268" t="s">
        <v>557</v>
      </c>
      <c r="J96" s="268"/>
      <c r="K96" s="282"/>
    </row>
    <row r="97" s="1" customFormat="1" ht="15" customHeight="1">
      <c r="B97" s="293"/>
      <c r="C97" s="268" t="s">
        <v>48</v>
      </c>
      <c r="D97" s="268"/>
      <c r="E97" s="268"/>
      <c r="F97" s="291" t="s">
        <v>522</v>
      </c>
      <c r="G97" s="292"/>
      <c r="H97" s="268" t="s">
        <v>560</v>
      </c>
      <c r="I97" s="268" t="s">
        <v>557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561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516</v>
      </c>
      <c r="D103" s="283"/>
      <c r="E103" s="283"/>
      <c r="F103" s="283" t="s">
        <v>517</v>
      </c>
      <c r="G103" s="284"/>
      <c r="H103" s="283" t="s">
        <v>54</v>
      </c>
      <c r="I103" s="283" t="s">
        <v>57</v>
      </c>
      <c r="J103" s="283" t="s">
        <v>518</v>
      </c>
      <c r="K103" s="282"/>
    </row>
    <row r="104" s="1" customFormat="1" ht="17.25" customHeight="1">
      <c r="B104" s="280"/>
      <c r="C104" s="285" t="s">
        <v>519</v>
      </c>
      <c r="D104" s="285"/>
      <c r="E104" s="285"/>
      <c r="F104" s="286" t="s">
        <v>520</v>
      </c>
      <c r="G104" s="287"/>
      <c r="H104" s="285"/>
      <c r="I104" s="285"/>
      <c r="J104" s="285" t="s">
        <v>521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53</v>
      </c>
      <c r="D106" s="290"/>
      <c r="E106" s="290"/>
      <c r="F106" s="291" t="s">
        <v>522</v>
      </c>
      <c r="G106" s="268"/>
      <c r="H106" s="268" t="s">
        <v>562</v>
      </c>
      <c r="I106" s="268" t="s">
        <v>524</v>
      </c>
      <c r="J106" s="268">
        <v>20</v>
      </c>
      <c r="K106" s="282"/>
    </row>
    <row r="107" s="1" customFormat="1" ht="15" customHeight="1">
      <c r="B107" s="280"/>
      <c r="C107" s="268" t="s">
        <v>525</v>
      </c>
      <c r="D107" s="268"/>
      <c r="E107" s="268"/>
      <c r="F107" s="291" t="s">
        <v>522</v>
      </c>
      <c r="G107" s="268"/>
      <c r="H107" s="268" t="s">
        <v>562</v>
      </c>
      <c r="I107" s="268" t="s">
        <v>524</v>
      </c>
      <c r="J107" s="268">
        <v>120</v>
      </c>
      <c r="K107" s="282"/>
    </row>
    <row r="108" s="1" customFormat="1" ht="15" customHeight="1">
      <c r="B108" s="293"/>
      <c r="C108" s="268" t="s">
        <v>527</v>
      </c>
      <c r="D108" s="268"/>
      <c r="E108" s="268"/>
      <c r="F108" s="291" t="s">
        <v>528</v>
      </c>
      <c r="G108" s="268"/>
      <c r="H108" s="268" t="s">
        <v>562</v>
      </c>
      <c r="I108" s="268" t="s">
        <v>524</v>
      </c>
      <c r="J108" s="268">
        <v>50</v>
      </c>
      <c r="K108" s="282"/>
    </row>
    <row r="109" s="1" customFormat="1" ht="15" customHeight="1">
      <c r="B109" s="293"/>
      <c r="C109" s="268" t="s">
        <v>530</v>
      </c>
      <c r="D109" s="268"/>
      <c r="E109" s="268"/>
      <c r="F109" s="291" t="s">
        <v>522</v>
      </c>
      <c r="G109" s="268"/>
      <c r="H109" s="268" t="s">
        <v>562</v>
      </c>
      <c r="I109" s="268" t="s">
        <v>532</v>
      </c>
      <c r="J109" s="268"/>
      <c r="K109" s="282"/>
    </row>
    <row r="110" s="1" customFormat="1" ht="15" customHeight="1">
      <c r="B110" s="293"/>
      <c r="C110" s="268" t="s">
        <v>541</v>
      </c>
      <c r="D110" s="268"/>
      <c r="E110" s="268"/>
      <c r="F110" s="291" t="s">
        <v>528</v>
      </c>
      <c r="G110" s="268"/>
      <c r="H110" s="268" t="s">
        <v>562</v>
      </c>
      <c r="I110" s="268" t="s">
        <v>524</v>
      </c>
      <c r="J110" s="268">
        <v>50</v>
      </c>
      <c r="K110" s="282"/>
    </row>
    <row r="111" s="1" customFormat="1" ht="15" customHeight="1">
      <c r="B111" s="293"/>
      <c r="C111" s="268" t="s">
        <v>549</v>
      </c>
      <c r="D111" s="268"/>
      <c r="E111" s="268"/>
      <c r="F111" s="291" t="s">
        <v>528</v>
      </c>
      <c r="G111" s="268"/>
      <c r="H111" s="268" t="s">
        <v>562</v>
      </c>
      <c r="I111" s="268" t="s">
        <v>524</v>
      </c>
      <c r="J111" s="268">
        <v>50</v>
      </c>
      <c r="K111" s="282"/>
    </row>
    <row r="112" s="1" customFormat="1" ht="15" customHeight="1">
      <c r="B112" s="293"/>
      <c r="C112" s="268" t="s">
        <v>547</v>
      </c>
      <c r="D112" s="268"/>
      <c r="E112" s="268"/>
      <c r="F112" s="291" t="s">
        <v>528</v>
      </c>
      <c r="G112" s="268"/>
      <c r="H112" s="268" t="s">
        <v>562</v>
      </c>
      <c r="I112" s="268" t="s">
        <v>524</v>
      </c>
      <c r="J112" s="268">
        <v>50</v>
      </c>
      <c r="K112" s="282"/>
    </row>
    <row r="113" s="1" customFormat="1" ht="15" customHeight="1">
      <c r="B113" s="293"/>
      <c r="C113" s="268" t="s">
        <v>53</v>
      </c>
      <c r="D113" s="268"/>
      <c r="E113" s="268"/>
      <c r="F113" s="291" t="s">
        <v>522</v>
      </c>
      <c r="G113" s="268"/>
      <c r="H113" s="268" t="s">
        <v>563</v>
      </c>
      <c r="I113" s="268" t="s">
        <v>524</v>
      </c>
      <c r="J113" s="268">
        <v>20</v>
      </c>
      <c r="K113" s="282"/>
    </row>
    <row r="114" s="1" customFormat="1" ht="15" customHeight="1">
      <c r="B114" s="293"/>
      <c r="C114" s="268" t="s">
        <v>564</v>
      </c>
      <c r="D114" s="268"/>
      <c r="E114" s="268"/>
      <c r="F114" s="291" t="s">
        <v>522</v>
      </c>
      <c r="G114" s="268"/>
      <c r="H114" s="268" t="s">
        <v>565</v>
      </c>
      <c r="I114" s="268" t="s">
        <v>524</v>
      </c>
      <c r="J114" s="268">
        <v>120</v>
      </c>
      <c r="K114" s="282"/>
    </row>
    <row r="115" s="1" customFormat="1" ht="15" customHeight="1">
      <c r="B115" s="293"/>
      <c r="C115" s="268" t="s">
        <v>38</v>
      </c>
      <c r="D115" s="268"/>
      <c r="E115" s="268"/>
      <c r="F115" s="291" t="s">
        <v>522</v>
      </c>
      <c r="G115" s="268"/>
      <c r="H115" s="268" t="s">
        <v>566</v>
      </c>
      <c r="I115" s="268" t="s">
        <v>557</v>
      </c>
      <c r="J115" s="268"/>
      <c r="K115" s="282"/>
    </row>
    <row r="116" s="1" customFormat="1" ht="15" customHeight="1">
      <c r="B116" s="293"/>
      <c r="C116" s="268" t="s">
        <v>48</v>
      </c>
      <c r="D116" s="268"/>
      <c r="E116" s="268"/>
      <c r="F116" s="291" t="s">
        <v>522</v>
      </c>
      <c r="G116" s="268"/>
      <c r="H116" s="268" t="s">
        <v>567</v>
      </c>
      <c r="I116" s="268" t="s">
        <v>557</v>
      </c>
      <c r="J116" s="268"/>
      <c r="K116" s="282"/>
    </row>
    <row r="117" s="1" customFormat="1" ht="15" customHeight="1">
      <c r="B117" s="293"/>
      <c r="C117" s="268" t="s">
        <v>57</v>
      </c>
      <c r="D117" s="268"/>
      <c r="E117" s="268"/>
      <c r="F117" s="291" t="s">
        <v>522</v>
      </c>
      <c r="G117" s="268"/>
      <c r="H117" s="268" t="s">
        <v>568</v>
      </c>
      <c r="I117" s="268" t="s">
        <v>569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570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516</v>
      </c>
      <c r="D123" s="283"/>
      <c r="E123" s="283"/>
      <c r="F123" s="283" t="s">
        <v>517</v>
      </c>
      <c r="G123" s="284"/>
      <c r="H123" s="283" t="s">
        <v>54</v>
      </c>
      <c r="I123" s="283" t="s">
        <v>57</v>
      </c>
      <c r="J123" s="283" t="s">
        <v>518</v>
      </c>
      <c r="K123" s="312"/>
    </row>
    <row r="124" s="1" customFormat="1" ht="17.25" customHeight="1">
      <c r="B124" s="311"/>
      <c r="C124" s="285" t="s">
        <v>519</v>
      </c>
      <c r="D124" s="285"/>
      <c r="E124" s="285"/>
      <c r="F124" s="286" t="s">
        <v>520</v>
      </c>
      <c r="G124" s="287"/>
      <c r="H124" s="285"/>
      <c r="I124" s="285"/>
      <c r="J124" s="285" t="s">
        <v>521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525</v>
      </c>
      <c r="D126" s="290"/>
      <c r="E126" s="290"/>
      <c r="F126" s="291" t="s">
        <v>522</v>
      </c>
      <c r="G126" s="268"/>
      <c r="H126" s="268" t="s">
        <v>562</v>
      </c>
      <c r="I126" s="268" t="s">
        <v>524</v>
      </c>
      <c r="J126" s="268">
        <v>120</v>
      </c>
      <c r="K126" s="316"/>
    </row>
    <row r="127" s="1" customFormat="1" ht="15" customHeight="1">
      <c r="B127" s="313"/>
      <c r="C127" s="268" t="s">
        <v>571</v>
      </c>
      <c r="D127" s="268"/>
      <c r="E127" s="268"/>
      <c r="F127" s="291" t="s">
        <v>522</v>
      </c>
      <c r="G127" s="268"/>
      <c r="H127" s="268" t="s">
        <v>572</v>
      </c>
      <c r="I127" s="268" t="s">
        <v>524</v>
      </c>
      <c r="J127" s="268" t="s">
        <v>573</v>
      </c>
      <c r="K127" s="316"/>
    </row>
    <row r="128" s="1" customFormat="1" ht="15" customHeight="1">
      <c r="B128" s="313"/>
      <c r="C128" s="268" t="s">
        <v>470</v>
      </c>
      <c r="D128" s="268"/>
      <c r="E128" s="268"/>
      <c r="F128" s="291" t="s">
        <v>522</v>
      </c>
      <c r="G128" s="268"/>
      <c r="H128" s="268" t="s">
        <v>574</v>
      </c>
      <c r="I128" s="268" t="s">
        <v>524</v>
      </c>
      <c r="J128" s="268" t="s">
        <v>573</v>
      </c>
      <c r="K128" s="316"/>
    </row>
    <row r="129" s="1" customFormat="1" ht="15" customHeight="1">
      <c r="B129" s="313"/>
      <c r="C129" s="268" t="s">
        <v>533</v>
      </c>
      <c r="D129" s="268"/>
      <c r="E129" s="268"/>
      <c r="F129" s="291" t="s">
        <v>528</v>
      </c>
      <c r="G129" s="268"/>
      <c r="H129" s="268" t="s">
        <v>534</v>
      </c>
      <c r="I129" s="268" t="s">
        <v>524</v>
      </c>
      <c r="J129" s="268">
        <v>15</v>
      </c>
      <c r="K129" s="316"/>
    </row>
    <row r="130" s="1" customFormat="1" ht="15" customHeight="1">
      <c r="B130" s="313"/>
      <c r="C130" s="294" t="s">
        <v>535</v>
      </c>
      <c r="D130" s="294"/>
      <c r="E130" s="294"/>
      <c r="F130" s="295" t="s">
        <v>528</v>
      </c>
      <c r="G130" s="294"/>
      <c r="H130" s="294" t="s">
        <v>536</v>
      </c>
      <c r="I130" s="294" t="s">
        <v>524</v>
      </c>
      <c r="J130" s="294">
        <v>15</v>
      </c>
      <c r="K130" s="316"/>
    </row>
    <row r="131" s="1" customFormat="1" ht="15" customHeight="1">
      <c r="B131" s="313"/>
      <c r="C131" s="294" t="s">
        <v>537</v>
      </c>
      <c r="D131" s="294"/>
      <c r="E131" s="294"/>
      <c r="F131" s="295" t="s">
        <v>528</v>
      </c>
      <c r="G131" s="294"/>
      <c r="H131" s="294" t="s">
        <v>538</v>
      </c>
      <c r="I131" s="294" t="s">
        <v>524</v>
      </c>
      <c r="J131" s="294">
        <v>20</v>
      </c>
      <c r="K131" s="316"/>
    </row>
    <row r="132" s="1" customFormat="1" ht="15" customHeight="1">
      <c r="B132" s="313"/>
      <c r="C132" s="294" t="s">
        <v>539</v>
      </c>
      <c r="D132" s="294"/>
      <c r="E132" s="294"/>
      <c r="F132" s="295" t="s">
        <v>528</v>
      </c>
      <c r="G132" s="294"/>
      <c r="H132" s="294" t="s">
        <v>540</v>
      </c>
      <c r="I132" s="294" t="s">
        <v>524</v>
      </c>
      <c r="J132" s="294">
        <v>20</v>
      </c>
      <c r="K132" s="316"/>
    </row>
    <row r="133" s="1" customFormat="1" ht="15" customHeight="1">
      <c r="B133" s="313"/>
      <c r="C133" s="268" t="s">
        <v>527</v>
      </c>
      <c r="D133" s="268"/>
      <c r="E133" s="268"/>
      <c r="F133" s="291" t="s">
        <v>528</v>
      </c>
      <c r="G133" s="268"/>
      <c r="H133" s="268" t="s">
        <v>562</v>
      </c>
      <c r="I133" s="268" t="s">
        <v>524</v>
      </c>
      <c r="J133" s="268">
        <v>50</v>
      </c>
      <c r="K133" s="316"/>
    </row>
    <row r="134" s="1" customFormat="1" ht="15" customHeight="1">
      <c r="B134" s="313"/>
      <c r="C134" s="268" t="s">
        <v>541</v>
      </c>
      <c r="D134" s="268"/>
      <c r="E134" s="268"/>
      <c r="F134" s="291" t="s">
        <v>528</v>
      </c>
      <c r="G134" s="268"/>
      <c r="H134" s="268" t="s">
        <v>562</v>
      </c>
      <c r="I134" s="268" t="s">
        <v>524</v>
      </c>
      <c r="J134" s="268">
        <v>50</v>
      </c>
      <c r="K134" s="316"/>
    </row>
    <row r="135" s="1" customFormat="1" ht="15" customHeight="1">
      <c r="B135" s="313"/>
      <c r="C135" s="268" t="s">
        <v>547</v>
      </c>
      <c r="D135" s="268"/>
      <c r="E135" s="268"/>
      <c r="F135" s="291" t="s">
        <v>528</v>
      </c>
      <c r="G135" s="268"/>
      <c r="H135" s="268" t="s">
        <v>562</v>
      </c>
      <c r="I135" s="268" t="s">
        <v>524</v>
      </c>
      <c r="J135" s="268">
        <v>50</v>
      </c>
      <c r="K135" s="316"/>
    </row>
    <row r="136" s="1" customFormat="1" ht="15" customHeight="1">
      <c r="B136" s="313"/>
      <c r="C136" s="268" t="s">
        <v>549</v>
      </c>
      <c r="D136" s="268"/>
      <c r="E136" s="268"/>
      <c r="F136" s="291" t="s">
        <v>528</v>
      </c>
      <c r="G136" s="268"/>
      <c r="H136" s="268" t="s">
        <v>562</v>
      </c>
      <c r="I136" s="268" t="s">
        <v>524</v>
      </c>
      <c r="J136" s="268">
        <v>50</v>
      </c>
      <c r="K136" s="316"/>
    </row>
    <row r="137" s="1" customFormat="1" ht="15" customHeight="1">
      <c r="B137" s="313"/>
      <c r="C137" s="268" t="s">
        <v>550</v>
      </c>
      <c r="D137" s="268"/>
      <c r="E137" s="268"/>
      <c r="F137" s="291" t="s">
        <v>528</v>
      </c>
      <c r="G137" s="268"/>
      <c r="H137" s="268" t="s">
        <v>575</v>
      </c>
      <c r="I137" s="268" t="s">
        <v>524</v>
      </c>
      <c r="J137" s="268">
        <v>255</v>
      </c>
      <c r="K137" s="316"/>
    </row>
    <row r="138" s="1" customFormat="1" ht="15" customHeight="1">
      <c r="B138" s="313"/>
      <c r="C138" s="268" t="s">
        <v>552</v>
      </c>
      <c r="D138" s="268"/>
      <c r="E138" s="268"/>
      <c r="F138" s="291" t="s">
        <v>522</v>
      </c>
      <c r="G138" s="268"/>
      <c r="H138" s="268" t="s">
        <v>576</v>
      </c>
      <c r="I138" s="268" t="s">
        <v>554</v>
      </c>
      <c r="J138" s="268"/>
      <c r="K138" s="316"/>
    </row>
    <row r="139" s="1" customFormat="1" ht="15" customHeight="1">
      <c r="B139" s="313"/>
      <c r="C139" s="268" t="s">
        <v>555</v>
      </c>
      <c r="D139" s="268"/>
      <c r="E139" s="268"/>
      <c r="F139" s="291" t="s">
        <v>522</v>
      </c>
      <c r="G139" s="268"/>
      <c r="H139" s="268" t="s">
        <v>577</v>
      </c>
      <c r="I139" s="268" t="s">
        <v>557</v>
      </c>
      <c r="J139" s="268"/>
      <c r="K139" s="316"/>
    </row>
    <row r="140" s="1" customFormat="1" ht="15" customHeight="1">
      <c r="B140" s="313"/>
      <c r="C140" s="268" t="s">
        <v>558</v>
      </c>
      <c r="D140" s="268"/>
      <c r="E140" s="268"/>
      <c r="F140" s="291" t="s">
        <v>522</v>
      </c>
      <c r="G140" s="268"/>
      <c r="H140" s="268" t="s">
        <v>558</v>
      </c>
      <c r="I140" s="268" t="s">
        <v>557</v>
      </c>
      <c r="J140" s="268"/>
      <c r="K140" s="316"/>
    </row>
    <row r="141" s="1" customFormat="1" ht="15" customHeight="1">
      <c r="B141" s="313"/>
      <c r="C141" s="268" t="s">
        <v>38</v>
      </c>
      <c r="D141" s="268"/>
      <c r="E141" s="268"/>
      <c r="F141" s="291" t="s">
        <v>522</v>
      </c>
      <c r="G141" s="268"/>
      <c r="H141" s="268" t="s">
        <v>578</v>
      </c>
      <c r="I141" s="268" t="s">
        <v>557</v>
      </c>
      <c r="J141" s="268"/>
      <c r="K141" s="316"/>
    </row>
    <row r="142" s="1" customFormat="1" ht="15" customHeight="1">
      <c r="B142" s="313"/>
      <c r="C142" s="268" t="s">
        <v>579</v>
      </c>
      <c r="D142" s="268"/>
      <c r="E142" s="268"/>
      <c r="F142" s="291" t="s">
        <v>522</v>
      </c>
      <c r="G142" s="268"/>
      <c r="H142" s="268" t="s">
        <v>580</v>
      </c>
      <c r="I142" s="268" t="s">
        <v>557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581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516</v>
      </c>
      <c r="D148" s="283"/>
      <c r="E148" s="283"/>
      <c r="F148" s="283" t="s">
        <v>517</v>
      </c>
      <c r="G148" s="284"/>
      <c r="H148" s="283" t="s">
        <v>54</v>
      </c>
      <c r="I148" s="283" t="s">
        <v>57</v>
      </c>
      <c r="J148" s="283" t="s">
        <v>518</v>
      </c>
      <c r="K148" s="282"/>
    </row>
    <row r="149" s="1" customFormat="1" ht="17.25" customHeight="1">
      <c r="B149" s="280"/>
      <c r="C149" s="285" t="s">
        <v>519</v>
      </c>
      <c r="D149" s="285"/>
      <c r="E149" s="285"/>
      <c r="F149" s="286" t="s">
        <v>520</v>
      </c>
      <c r="G149" s="287"/>
      <c r="H149" s="285"/>
      <c r="I149" s="285"/>
      <c r="J149" s="285" t="s">
        <v>521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525</v>
      </c>
      <c r="D151" s="268"/>
      <c r="E151" s="268"/>
      <c r="F151" s="321" t="s">
        <v>522</v>
      </c>
      <c r="G151" s="268"/>
      <c r="H151" s="320" t="s">
        <v>562</v>
      </c>
      <c r="I151" s="320" t="s">
        <v>524</v>
      </c>
      <c r="J151" s="320">
        <v>120</v>
      </c>
      <c r="K151" s="316"/>
    </row>
    <row r="152" s="1" customFormat="1" ht="15" customHeight="1">
      <c r="B152" s="293"/>
      <c r="C152" s="320" t="s">
        <v>571</v>
      </c>
      <c r="D152" s="268"/>
      <c r="E152" s="268"/>
      <c r="F152" s="321" t="s">
        <v>522</v>
      </c>
      <c r="G152" s="268"/>
      <c r="H152" s="320" t="s">
        <v>582</v>
      </c>
      <c r="I152" s="320" t="s">
        <v>524</v>
      </c>
      <c r="J152" s="320" t="s">
        <v>573</v>
      </c>
      <c r="K152" s="316"/>
    </row>
    <row r="153" s="1" customFormat="1" ht="15" customHeight="1">
      <c r="B153" s="293"/>
      <c r="C153" s="320" t="s">
        <v>470</v>
      </c>
      <c r="D153" s="268"/>
      <c r="E153" s="268"/>
      <c r="F153" s="321" t="s">
        <v>522</v>
      </c>
      <c r="G153" s="268"/>
      <c r="H153" s="320" t="s">
        <v>583</v>
      </c>
      <c r="I153" s="320" t="s">
        <v>524</v>
      </c>
      <c r="J153" s="320" t="s">
        <v>573</v>
      </c>
      <c r="K153" s="316"/>
    </row>
    <row r="154" s="1" customFormat="1" ht="15" customHeight="1">
      <c r="B154" s="293"/>
      <c r="C154" s="320" t="s">
        <v>527</v>
      </c>
      <c r="D154" s="268"/>
      <c r="E154" s="268"/>
      <c r="F154" s="321" t="s">
        <v>528</v>
      </c>
      <c r="G154" s="268"/>
      <c r="H154" s="320" t="s">
        <v>562</v>
      </c>
      <c r="I154" s="320" t="s">
        <v>524</v>
      </c>
      <c r="J154" s="320">
        <v>50</v>
      </c>
      <c r="K154" s="316"/>
    </row>
    <row r="155" s="1" customFormat="1" ht="15" customHeight="1">
      <c r="B155" s="293"/>
      <c r="C155" s="320" t="s">
        <v>530</v>
      </c>
      <c r="D155" s="268"/>
      <c r="E155" s="268"/>
      <c r="F155" s="321" t="s">
        <v>522</v>
      </c>
      <c r="G155" s="268"/>
      <c r="H155" s="320" t="s">
        <v>562</v>
      </c>
      <c r="I155" s="320" t="s">
        <v>532</v>
      </c>
      <c r="J155" s="320"/>
      <c r="K155" s="316"/>
    </row>
    <row r="156" s="1" customFormat="1" ht="15" customHeight="1">
      <c r="B156" s="293"/>
      <c r="C156" s="320" t="s">
        <v>541</v>
      </c>
      <c r="D156" s="268"/>
      <c r="E156" s="268"/>
      <c r="F156" s="321" t="s">
        <v>528</v>
      </c>
      <c r="G156" s="268"/>
      <c r="H156" s="320" t="s">
        <v>562</v>
      </c>
      <c r="I156" s="320" t="s">
        <v>524</v>
      </c>
      <c r="J156" s="320">
        <v>50</v>
      </c>
      <c r="K156" s="316"/>
    </row>
    <row r="157" s="1" customFormat="1" ht="15" customHeight="1">
      <c r="B157" s="293"/>
      <c r="C157" s="320" t="s">
        <v>549</v>
      </c>
      <c r="D157" s="268"/>
      <c r="E157" s="268"/>
      <c r="F157" s="321" t="s">
        <v>528</v>
      </c>
      <c r="G157" s="268"/>
      <c r="H157" s="320" t="s">
        <v>562</v>
      </c>
      <c r="I157" s="320" t="s">
        <v>524</v>
      </c>
      <c r="J157" s="320">
        <v>50</v>
      </c>
      <c r="K157" s="316"/>
    </row>
    <row r="158" s="1" customFormat="1" ht="15" customHeight="1">
      <c r="B158" s="293"/>
      <c r="C158" s="320" t="s">
        <v>547</v>
      </c>
      <c r="D158" s="268"/>
      <c r="E158" s="268"/>
      <c r="F158" s="321" t="s">
        <v>528</v>
      </c>
      <c r="G158" s="268"/>
      <c r="H158" s="320" t="s">
        <v>562</v>
      </c>
      <c r="I158" s="320" t="s">
        <v>524</v>
      </c>
      <c r="J158" s="320">
        <v>50</v>
      </c>
      <c r="K158" s="316"/>
    </row>
    <row r="159" s="1" customFormat="1" ht="15" customHeight="1">
      <c r="B159" s="293"/>
      <c r="C159" s="320" t="s">
        <v>83</v>
      </c>
      <c r="D159" s="268"/>
      <c r="E159" s="268"/>
      <c r="F159" s="321" t="s">
        <v>522</v>
      </c>
      <c r="G159" s="268"/>
      <c r="H159" s="320" t="s">
        <v>584</v>
      </c>
      <c r="I159" s="320" t="s">
        <v>524</v>
      </c>
      <c r="J159" s="320" t="s">
        <v>585</v>
      </c>
      <c r="K159" s="316"/>
    </row>
    <row r="160" s="1" customFormat="1" ht="15" customHeight="1">
      <c r="B160" s="293"/>
      <c r="C160" s="320" t="s">
        <v>586</v>
      </c>
      <c r="D160" s="268"/>
      <c r="E160" s="268"/>
      <c r="F160" s="321" t="s">
        <v>522</v>
      </c>
      <c r="G160" s="268"/>
      <c r="H160" s="320" t="s">
        <v>587</v>
      </c>
      <c r="I160" s="320" t="s">
        <v>557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588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516</v>
      </c>
      <c r="D166" s="283"/>
      <c r="E166" s="283"/>
      <c r="F166" s="283" t="s">
        <v>517</v>
      </c>
      <c r="G166" s="325"/>
      <c r="H166" s="326" t="s">
        <v>54</v>
      </c>
      <c r="I166" s="326" t="s">
        <v>57</v>
      </c>
      <c r="J166" s="283" t="s">
        <v>518</v>
      </c>
      <c r="K166" s="260"/>
    </row>
    <row r="167" s="1" customFormat="1" ht="17.25" customHeight="1">
      <c r="B167" s="261"/>
      <c r="C167" s="285" t="s">
        <v>519</v>
      </c>
      <c r="D167" s="285"/>
      <c r="E167" s="285"/>
      <c r="F167" s="286" t="s">
        <v>520</v>
      </c>
      <c r="G167" s="327"/>
      <c r="H167" s="328"/>
      <c r="I167" s="328"/>
      <c r="J167" s="285" t="s">
        <v>521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525</v>
      </c>
      <c r="D169" s="268"/>
      <c r="E169" s="268"/>
      <c r="F169" s="291" t="s">
        <v>522</v>
      </c>
      <c r="G169" s="268"/>
      <c r="H169" s="268" t="s">
        <v>562</v>
      </c>
      <c r="I169" s="268" t="s">
        <v>524</v>
      </c>
      <c r="J169" s="268">
        <v>120</v>
      </c>
      <c r="K169" s="316"/>
    </row>
    <row r="170" s="1" customFormat="1" ht="15" customHeight="1">
      <c r="B170" s="293"/>
      <c r="C170" s="268" t="s">
        <v>571</v>
      </c>
      <c r="D170" s="268"/>
      <c r="E170" s="268"/>
      <c r="F170" s="291" t="s">
        <v>522</v>
      </c>
      <c r="G170" s="268"/>
      <c r="H170" s="268" t="s">
        <v>572</v>
      </c>
      <c r="I170" s="268" t="s">
        <v>524</v>
      </c>
      <c r="J170" s="268" t="s">
        <v>573</v>
      </c>
      <c r="K170" s="316"/>
    </row>
    <row r="171" s="1" customFormat="1" ht="15" customHeight="1">
      <c r="B171" s="293"/>
      <c r="C171" s="268" t="s">
        <v>470</v>
      </c>
      <c r="D171" s="268"/>
      <c r="E171" s="268"/>
      <c r="F171" s="291" t="s">
        <v>522</v>
      </c>
      <c r="G171" s="268"/>
      <c r="H171" s="268" t="s">
        <v>589</v>
      </c>
      <c r="I171" s="268" t="s">
        <v>524</v>
      </c>
      <c r="J171" s="268" t="s">
        <v>573</v>
      </c>
      <c r="K171" s="316"/>
    </row>
    <row r="172" s="1" customFormat="1" ht="15" customHeight="1">
      <c r="B172" s="293"/>
      <c r="C172" s="268" t="s">
        <v>527</v>
      </c>
      <c r="D172" s="268"/>
      <c r="E172" s="268"/>
      <c r="F172" s="291" t="s">
        <v>528</v>
      </c>
      <c r="G172" s="268"/>
      <c r="H172" s="268" t="s">
        <v>589</v>
      </c>
      <c r="I172" s="268" t="s">
        <v>524</v>
      </c>
      <c r="J172" s="268">
        <v>50</v>
      </c>
      <c r="K172" s="316"/>
    </row>
    <row r="173" s="1" customFormat="1" ht="15" customHeight="1">
      <c r="B173" s="293"/>
      <c r="C173" s="268" t="s">
        <v>530</v>
      </c>
      <c r="D173" s="268"/>
      <c r="E173" s="268"/>
      <c r="F173" s="291" t="s">
        <v>522</v>
      </c>
      <c r="G173" s="268"/>
      <c r="H173" s="268" t="s">
        <v>589</v>
      </c>
      <c r="I173" s="268" t="s">
        <v>532</v>
      </c>
      <c r="J173" s="268"/>
      <c r="K173" s="316"/>
    </row>
    <row r="174" s="1" customFormat="1" ht="15" customHeight="1">
      <c r="B174" s="293"/>
      <c r="C174" s="268" t="s">
        <v>541</v>
      </c>
      <c r="D174" s="268"/>
      <c r="E174" s="268"/>
      <c r="F174" s="291" t="s">
        <v>528</v>
      </c>
      <c r="G174" s="268"/>
      <c r="H174" s="268" t="s">
        <v>589</v>
      </c>
      <c r="I174" s="268" t="s">
        <v>524</v>
      </c>
      <c r="J174" s="268">
        <v>50</v>
      </c>
      <c r="K174" s="316"/>
    </row>
    <row r="175" s="1" customFormat="1" ht="15" customHeight="1">
      <c r="B175" s="293"/>
      <c r="C175" s="268" t="s">
        <v>549</v>
      </c>
      <c r="D175" s="268"/>
      <c r="E175" s="268"/>
      <c r="F175" s="291" t="s">
        <v>528</v>
      </c>
      <c r="G175" s="268"/>
      <c r="H175" s="268" t="s">
        <v>589</v>
      </c>
      <c r="I175" s="268" t="s">
        <v>524</v>
      </c>
      <c r="J175" s="268">
        <v>50</v>
      </c>
      <c r="K175" s="316"/>
    </row>
    <row r="176" s="1" customFormat="1" ht="15" customHeight="1">
      <c r="B176" s="293"/>
      <c r="C176" s="268" t="s">
        <v>547</v>
      </c>
      <c r="D176" s="268"/>
      <c r="E176" s="268"/>
      <c r="F176" s="291" t="s">
        <v>528</v>
      </c>
      <c r="G176" s="268"/>
      <c r="H176" s="268" t="s">
        <v>589</v>
      </c>
      <c r="I176" s="268" t="s">
        <v>524</v>
      </c>
      <c r="J176" s="268">
        <v>50</v>
      </c>
      <c r="K176" s="316"/>
    </row>
    <row r="177" s="1" customFormat="1" ht="15" customHeight="1">
      <c r="B177" s="293"/>
      <c r="C177" s="268" t="s">
        <v>103</v>
      </c>
      <c r="D177" s="268"/>
      <c r="E177" s="268"/>
      <c r="F177" s="291" t="s">
        <v>522</v>
      </c>
      <c r="G177" s="268"/>
      <c r="H177" s="268" t="s">
        <v>590</v>
      </c>
      <c r="I177" s="268" t="s">
        <v>591</v>
      </c>
      <c r="J177" s="268"/>
      <c r="K177" s="316"/>
    </row>
    <row r="178" s="1" customFormat="1" ht="15" customHeight="1">
      <c r="B178" s="293"/>
      <c r="C178" s="268" t="s">
        <v>57</v>
      </c>
      <c r="D178" s="268"/>
      <c r="E178" s="268"/>
      <c r="F178" s="291" t="s">
        <v>522</v>
      </c>
      <c r="G178" s="268"/>
      <c r="H178" s="268" t="s">
        <v>592</v>
      </c>
      <c r="I178" s="268" t="s">
        <v>593</v>
      </c>
      <c r="J178" s="268">
        <v>1</v>
      </c>
      <c r="K178" s="316"/>
    </row>
    <row r="179" s="1" customFormat="1" ht="15" customHeight="1">
      <c r="B179" s="293"/>
      <c r="C179" s="268" t="s">
        <v>53</v>
      </c>
      <c r="D179" s="268"/>
      <c r="E179" s="268"/>
      <c r="F179" s="291" t="s">
        <v>522</v>
      </c>
      <c r="G179" s="268"/>
      <c r="H179" s="268" t="s">
        <v>594</v>
      </c>
      <c r="I179" s="268" t="s">
        <v>524</v>
      </c>
      <c r="J179" s="268">
        <v>20</v>
      </c>
      <c r="K179" s="316"/>
    </row>
    <row r="180" s="1" customFormat="1" ht="15" customHeight="1">
      <c r="B180" s="293"/>
      <c r="C180" s="268" t="s">
        <v>54</v>
      </c>
      <c r="D180" s="268"/>
      <c r="E180" s="268"/>
      <c r="F180" s="291" t="s">
        <v>522</v>
      </c>
      <c r="G180" s="268"/>
      <c r="H180" s="268" t="s">
        <v>595</v>
      </c>
      <c r="I180" s="268" t="s">
        <v>524</v>
      </c>
      <c r="J180" s="268">
        <v>255</v>
      </c>
      <c r="K180" s="316"/>
    </row>
    <row r="181" s="1" customFormat="1" ht="15" customHeight="1">
      <c r="B181" s="293"/>
      <c r="C181" s="268" t="s">
        <v>104</v>
      </c>
      <c r="D181" s="268"/>
      <c r="E181" s="268"/>
      <c r="F181" s="291" t="s">
        <v>522</v>
      </c>
      <c r="G181" s="268"/>
      <c r="H181" s="268" t="s">
        <v>486</v>
      </c>
      <c r="I181" s="268" t="s">
        <v>524</v>
      </c>
      <c r="J181" s="268">
        <v>10</v>
      </c>
      <c r="K181" s="316"/>
    </row>
    <row r="182" s="1" customFormat="1" ht="15" customHeight="1">
      <c r="B182" s="293"/>
      <c r="C182" s="268" t="s">
        <v>105</v>
      </c>
      <c r="D182" s="268"/>
      <c r="E182" s="268"/>
      <c r="F182" s="291" t="s">
        <v>522</v>
      </c>
      <c r="G182" s="268"/>
      <c r="H182" s="268" t="s">
        <v>596</v>
      </c>
      <c r="I182" s="268" t="s">
        <v>557</v>
      </c>
      <c r="J182" s="268"/>
      <c r="K182" s="316"/>
    </row>
    <row r="183" s="1" customFormat="1" ht="15" customHeight="1">
      <c r="B183" s="293"/>
      <c r="C183" s="268" t="s">
        <v>597</v>
      </c>
      <c r="D183" s="268"/>
      <c r="E183" s="268"/>
      <c r="F183" s="291" t="s">
        <v>522</v>
      </c>
      <c r="G183" s="268"/>
      <c r="H183" s="268" t="s">
        <v>598</v>
      </c>
      <c r="I183" s="268" t="s">
        <v>557</v>
      </c>
      <c r="J183" s="268"/>
      <c r="K183" s="316"/>
    </row>
    <row r="184" s="1" customFormat="1" ht="15" customHeight="1">
      <c r="B184" s="293"/>
      <c r="C184" s="268" t="s">
        <v>586</v>
      </c>
      <c r="D184" s="268"/>
      <c r="E184" s="268"/>
      <c r="F184" s="291" t="s">
        <v>522</v>
      </c>
      <c r="G184" s="268"/>
      <c r="H184" s="268" t="s">
        <v>599</v>
      </c>
      <c r="I184" s="268" t="s">
        <v>557</v>
      </c>
      <c r="J184" s="268"/>
      <c r="K184" s="316"/>
    </row>
    <row r="185" s="1" customFormat="1" ht="15" customHeight="1">
      <c r="B185" s="293"/>
      <c r="C185" s="268" t="s">
        <v>107</v>
      </c>
      <c r="D185" s="268"/>
      <c r="E185" s="268"/>
      <c r="F185" s="291" t="s">
        <v>528</v>
      </c>
      <c r="G185" s="268"/>
      <c r="H185" s="268" t="s">
        <v>600</v>
      </c>
      <c r="I185" s="268" t="s">
        <v>524</v>
      </c>
      <c r="J185" s="268">
        <v>50</v>
      </c>
      <c r="K185" s="316"/>
    </row>
    <row r="186" s="1" customFormat="1" ht="15" customHeight="1">
      <c r="B186" s="293"/>
      <c r="C186" s="268" t="s">
        <v>601</v>
      </c>
      <c r="D186" s="268"/>
      <c r="E186" s="268"/>
      <c r="F186" s="291" t="s">
        <v>528</v>
      </c>
      <c r="G186" s="268"/>
      <c r="H186" s="268" t="s">
        <v>602</v>
      </c>
      <c r="I186" s="268" t="s">
        <v>603</v>
      </c>
      <c r="J186" s="268"/>
      <c r="K186" s="316"/>
    </row>
    <row r="187" s="1" customFormat="1" ht="15" customHeight="1">
      <c r="B187" s="293"/>
      <c r="C187" s="268" t="s">
        <v>604</v>
      </c>
      <c r="D187" s="268"/>
      <c r="E187" s="268"/>
      <c r="F187" s="291" t="s">
        <v>528</v>
      </c>
      <c r="G187" s="268"/>
      <c r="H187" s="268" t="s">
        <v>605</v>
      </c>
      <c r="I187" s="268" t="s">
        <v>603</v>
      </c>
      <c r="J187" s="268"/>
      <c r="K187" s="316"/>
    </row>
    <row r="188" s="1" customFormat="1" ht="15" customHeight="1">
      <c r="B188" s="293"/>
      <c r="C188" s="268" t="s">
        <v>606</v>
      </c>
      <c r="D188" s="268"/>
      <c r="E188" s="268"/>
      <c r="F188" s="291" t="s">
        <v>528</v>
      </c>
      <c r="G188" s="268"/>
      <c r="H188" s="268" t="s">
        <v>607</v>
      </c>
      <c r="I188" s="268" t="s">
        <v>603</v>
      </c>
      <c r="J188" s="268"/>
      <c r="K188" s="316"/>
    </row>
    <row r="189" s="1" customFormat="1" ht="15" customHeight="1">
      <c r="B189" s="293"/>
      <c r="C189" s="329" t="s">
        <v>608</v>
      </c>
      <c r="D189" s="268"/>
      <c r="E189" s="268"/>
      <c r="F189" s="291" t="s">
        <v>528</v>
      </c>
      <c r="G189" s="268"/>
      <c r="H189" s="268" t="s">
        <v>609</v>
      </c>
      <c r="I189" s="268" t="s">
        <v>610</v>
      </c>
      <c r="J189" s="330" t="s">
        <v>611</v>
      </c>
      <c r="K189" s="316"/>
    </row>
    <row r="190" s="16" customFormat="1" ht="15" customHeight="1">
      <c r="B190" s="331"/>
      <c r="C190" s="332" t="s">
        <v>612</v>
      </c>
      <c r="D190" s="333"/>
      <c r="E190" s="333"/>
      <c r="F190" s="334" t="s">
        <v>528</v>
      </c>
      <c r="G190" s="333"/>
      <c r="H190" s="333" t="s">
        <v>613</v>
      </c>
      <c r="I190" s="333" t="s">
        <v>610</v>
      </c>
      <c r="J190" s="335" t="s">
        <v>611</v>
      </c>
      <c r="K190" s="336"/>
    </row>
    <row r="191" s="1" customFormat="1" ht="15" customHeight="1">
      <c r="B191" s="293"/>
      <c r="C191" s="329" t="s">
        <v>42</v>
      </c>
      <c r="D191" s="268"/>
      <c r="E191" s="268"/>
      <c r="F191" s="291" t="s">
        <v>522</v>
      </c>
      <c r="G191" s="268"/>
      <c r="H191" s="265" t="s">
        <v>614</v>
      </c>
      <c r="I191" s="268" t="s">
        <v>615</v>
      </c>
      <c r="J191" s="268"/>
      <c r="K191" s="316"/>
    </row>
    <row r="192" s="1" customFormat="1" ht="15" customHeight="1">
      <c r="B192" s="293"/>
      <c r="C192" s="329" t="s">
        <v>616</v>
      </c>
      <c r="D192" s="268"/>
      <c r="E192" s="268"/>
      <c r="F192" s="291" t="s">
        <v>522</v>
      </c>
      <c r="G192" s="268"/>
      <c r="H192" s="268" t="s">
        <v>617</v>
      </c>
      <c r="I192" s="268" t="s">
        <v>557</v>
      </c>
      <c r="J192" s="268"/>
      <c r="K192" s="316"/>
    </row>
    <row r="193" s="1" customFormat="1" ht="15" customHeight="1">
      <c r="B193" s="293"/>
      <c r="C193" s="329" t="s">
        <v>618</v>
      </c>
      <c r="D193" s="268"/>
      <c r="E193" s="268"/>
      <c r="F193" s="291" t="s">
        <v>522</v>
      </c>
      <c r="G193" s="268"/>
      <c r="H193" s="268" t="s">
        <v>619</v>
      </c>
      <c r="I193" s="268" t="s">
        <v>557</v>
      </c>
      <c r="J193" s="268"/>
      <c r="K193" s="316"/>
    </row>
    <row r="194" s="1" customFormat="1" ht="15" customHeight="1">
      <c r="B194" s="293"/>
      <c r="C194" s="329" t="s">
        <v>620</v>
      </c>
      <c r="D194" s="268"/>
      <c r="E194" s="268"/>
      <c r="F194" s="291" t="s">
        <v>528</v>
      </c>
      <c r="G194" s="268"/>
      <c r="H194" s="268" t="s">
        <v>621</v>
      </c>
      <c r="I194" s="268" t="s">
        <v>557</v>
      </c>
      <c r="J194" s="268"/>
      <c r="K194" s="316"/>
    </row>
    <row r="195" s="1" customFormat="1" ht="15" customHeight="1">
      <c r="B195" s="322"/>
      <c r="C195" s="337"/>
      <c r="D195" s="302"/>
      <c r="E195" s="302"/>
      <c r="F195" s="302"/>
      <c r="G195" s="302"/>
      <c r="H195" s="302"/>
      <c r="I195" s="302"/>
      <c r="J195" s="302"/>
      <c r="K195" s="323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304"/>
      <c r="C197" s="314"/>
      <c r="D197" s="314"/>
      <c r="E197" s="314"/>
      <c r="F197" s="324"/>
      <c r="G197" s="314"/>
      <c r="H197" s="314"/>
      <c r="I197" s="314"/>
      <c r="J197" s="314"/>
      <c r="K197" s="304"/>
    </row>
    <row r="198" s="1" customFormat="1" ht="18.75" customHeight="1"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</row>
    <row r="199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="1" customFormat="1" ht="21">
      <c r="B200" s="258"/>
      <c r="C200" s="259" t="s">
        <v>622</v>
      </c>
      <c r="D200" s="259"/>
      <c r="E200" s="259"/>
      <c r="F200" s="259"/>
      <c r="G200" s="259"/>
      <c r="H200" s="259"/>
      <c r="I200" s="259"/>
      <c r="J200" s="259"/>
      <c r="K200" s="260"/>
    </row>
    <row r="201" s="1" customFormat="1" ht="25.5" customHeight="1">
      <c r="B201" s="258"/>
      <c r="C201" s="338" t="s">
        <v>623</v>
      </c>
      <c r="D201" s="338"/>
      <c r="E201" s="338"/>
      <c r="F201" s="338" t="s">
        <v>624</v>
      </c>
      <c r="G201" s="339"/>
      <c r="H201" s="338" t="s">
        <v>625</v>
      </c>
      <c r="I201" s="338"/>
      <c r="J201" s="338"/>
      <c r="K201" s="260"/>
    </row>
    <row r="202" s="1" customFormat="1" ht="5.25" customHeight="1">
      <c r="B202" s="293"/>
      <c r="C202" s="288"/>
      <c r="D202" s="288"/>
      <c r="E202" s="288"/>
      <c r="F202" s="288"/>
      <c r="G202" s="314"/>
      <c r="H202" s="288"/>
      <c r="I202" s="288"/>
      <c r="J202" s="288"/>
      <c r="K202" s="316"/>
    </row>
    <row r="203" s="1" customFormat="1" ht="15" customHeight="1">
      <c r="B203" s="293"/>
      <c r="C203" s="268" t="s">
        <v>615</v>
      </c>
      <c r="D203" s="268"/>
      <c r="E203" s="268"/>
      <c r="F203" s="291" t="s">
        <v>43</v>
      </c>
      <c r="G203" s="268"/>
      <c r="H203" s="268" t="s">
        <v>626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44</v>
      </c>
      <c r="G204" s="268"/>
      <c r="H204" s="268" t="s">
        <v>627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47</v>
      </c>
      <c r="G205" s="268"/>
      <c r="H205" s="268" t="s">
        <v>628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45</v>
      </c>
      <c r="G206" s="268"/>
      <c r="H206" s="268" t="s">
        <v>629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 t="s">
        <v>46</v>
      </c>
      <c r="G207" s="268"/>
      <c r="H207" s="268" t="s">
        <v>630</v>
      </c>
      <c r="I207" s="268"/>
      <c r="J207" s="268"/>
      <c r="K207" s="316"/>
    </row>
    <row r="208" s="1" customFormat="1" ht="15" customHeight="1">
      <c r="B208" s="293"/>
      <c r="C208" s="268"/>
      <c r="D208" s="268"/>
      <c r="E208" s="268"/>
      <c r="F208" s="291"/>
      <c r="G208" s="268"/>
      <c r="H208" s="268"/>
      <c r="I208" s="268"/>
      <c r="J208" s="268"/>
      <c r="K208" s="316"/>
    </row>
    <row r="209" s="1" customFormat="1" ht="15" customHeight="1">
      <c r="B209" s="293"/>
      <c r="C209" s="268" t="s">
        <v>569</v>
      </c>
      <c r="D209" s="268"/>
      <c r="E209" s="268"/>
      <c r="F209" s="291" t="s">
        <v>76</v>
      </c>
      <c r="G209" s="268"/>
      <c r="H209" s="268" t="s">
        <v>631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464</v>
      </c>
      <c r="G210" s="268"/>
      <c r="H210" s="268" t="s">
        <v>465</v>
      </c>
      <c r="I210" s="268"/>
      <c r="J210" s="268"/>
      <c r="K210" s="316"/>
    </row>
    <row r="211" s="1" customFormat="1" ht="15" customHeight="1">
      <c r="B211" s="293"/>
      <c r="C211" s="268"/>
      <c r="D211" s="268"/>
      <c r="E211" s="268"/>
      <c r="F211" s="291" t="s">
        <v>462</v>
      </c>
      <c r="G211" s="268"/>
      <c r="H211" s="268" t="s">
        <v>632</v>
      </c>
      <c r="I211" s="268"/>
      <c r="J211" s="268"/>
      <c r="K211" s="316"/>
    </row>
    <row r="212" s="1" customFormat="1" ht="15" customHeight="1">
      <c r="B212" s="340"/>
      <c r="C212" s="268"/>
      <c r="D212" s="268"/>
      <c r="E212" s="268"/>
      <c r="F212" s="291" t="s">
        <v>466</v>
      </c>
      <c r="G212" s="329"/>
      <c r="H212" s="320" t="s">
        <v>467</v>
      </c>
      <c r="I212" s="320"/>
      <c r="J212" s="320"/>
      <c r="K212" s="341"/>
    </row>
    <row r="213" s="1" customFormat="1" ht="15" customHeight="1">
      <c r="B213" s="340"/>
      <c r="C213" s="268"/>
      <c r="D213" s="268"/>
      <c r="E213" s="268"/>
      <c r="F213" s="291" t="s">
        <v>468</v>
      </c>
      <c r="G213" s="329"/>
      <c r="H213" s="320" t="s">
        <v>633</v>
      </c>
      <c r="I213" s="320"/>
      <c r="J213" s="320"/>
      <c r="K213" s="341"/>
    </row>
    <row r="214" s="1" customFormat="1" ht="15" customHeight="1">
      <c r="B214" s="340"/>
      <c r="C214" s="268"/>
      <c r="D214" s="268"/>
      <c r="E214" s="268"/>
      <c r="F214" s="291"/>
      <c r="G214" s="329"/>
      <c r="H214" s="320"/>
      <c r="I214" s="320"/>
      <c r="J214" s="320"/>
      <c r="K214" s="341"/>
    </row>
    <row r="215" s="1" customFormat="1" ht="15" customHeight="1">
      <c r="B215" s="340"/>
      <c r="C215" s="268" t="s">
        <v>593</v>
      </c>
      <c r="D215" s="268"/>
      <c r="E215" s="268"/>
      <c r="F215" s="291">
        <v>1</v>
      </c>
      <c r="G215" s="329"/>
      <c r="H215" s="320" t="s">
        <v>634</v>
      </c>
      <c r="I215" s="320"/>
      <c r="J215" s="320"/>
      <c r="K215" s="341"/>
    </row>
    <row r="216" s="1" customFormat="1" ht="15" customHeight="1">
      <c r="B216" s="340"/>
      <c r="C216" s="268"/>
      <c r="D216" s="268"/>
      <c r="E216" s="268"/>
      <c r="F216" s="291">
        <v>2</v>
      </c>
      <c r="G216" s="329"/>
      <c r="H216" s="320" t="s">
        <v>635</v>
      </c>
      <c r="I216" s="320"/>
      <c r="J216" s="320"/>
      <c r="K216" s="341"/>
    </row>
    <row r="217" s="1" customFormat="1" ht="15" customHeight="1">
      <c r="B217" s="340"/>
      <c r="C217" s="268"/>
      <c r="D217" s="268"/>
      <c r="E217" s="268"/>
      <c r="F217" s="291">
        <v>3</v>
      </c>
      <c r="G217" s="329"/>
      <c r="H217" s="320" t="s">
        <v>636</v>
      </c>
      <c r="I217" s="320"/>
      <c r="J217" s="320"/>
      <c r="K217" s="341"/>
    </row>
    <row r="218" s="1" customFormat="1" ht="15" customHeight="1">
      <c r="B218" s="340"/>
      <c r="C218" s="268"/>
      <c r="D218" s="268"/>
      <c r="E218" s="268"/>
      <c r="F218" s="291">
        <v>4</v>
      </c>
      <c r="G218" s="329"/>
      <c r="H218" s="320" t="s">
        <v>637</v>
      </c>
      <c r="I218" s="320"/>
      <c r="J218" s="320"/>
      <c r="K218" s="341"/>
    </row>
    <row r="219" s="1" customFormat="1" ht="12.75" customHeight="1">
      <c r="B219" s="342"/>
      <c r="C219" s="343"/>
      <c r="D219" s="343"/>
      <c r="E219" s="343"/>
      <c r="F219" s="343"/>
      <c r="G219" s="343"/>
      <c r="H219" s="343"/>
      <c r="I219" s="343"/>
      <c r="J219" s="343"/>
      <c r="K219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Zetocha</dc:creator>
  <cp:lastModifiedBy>Zdeněk Zetocha</cp:lastModifiedBy>
  <dcterms:created xsi:type="dcterms:W3CDTF">2024-03-11T09:56:35Z</dcterms:created>
  <dcterms:modified xsi:type="dcterms:W3CDTF">2024-03-11T09:56:37Z</dcterms:modified>
</cp:coreProperties>
</file>