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7328"/>
  <workbookPr defaultThemeVersion="124226"/>
  <bookViews>
    <workbookView xWindow="38290" yWindow="65426" windowWidth="38620" windowHeight="21820" activeTab="0"/>
  </bookViews>
  <sheets>
    <sheet name="RTCH" sheetId="157" r:id="rId1"/>
  </sheets>
  <definedNames>
    <definedName name="_CAS1" localSheetId="0">#REF!</definedName>
    <definedName name="_CAS1">#REF!</definedName>
    <definedName name="_CAS2" localSheetId="0">#REF!</definedName>
    <definedName name="_CAS2">#REF!</definedName>
    <definedName name="_CAS3" localSheetId="0">#REF!</definedName>
    <definedName name="_CAS3">#REF!</definedName>
    <definedName name="_CAS4" localSheetId="0">#REF!</definedName>
    <definedName name="_CAS4">#REF!</definedName>
    <definedName name="_CAS5" localSheetId="0">#REF!</definedName>
    <definedName name="_CAS5">#REF!</definedName>
    <definedName name="_DAT1" localSheetId="0">#REF!</definedName>
    <definedName name="_DAT1">#REF!</definedName>
    <definedName name="_DAT2" localSheetId="0">#REF!</definedName>
    <definedName name="_DAT2">#REF!</definedName>
    <definedName name="_DAT3" localSheetId="0">#REF!</definedName>
    <definedName name="_DAT3">#REF!</definedName>
    <definedName name="_DAT4" localSheetId="0">#REF!</definedName>
    <definedName name="_DAT4">#REF!</definedName>
    <definedName name="_xlnm._FilterDatabase" localSheetId="0" hidden="1">'RTCH'!$B$4:$I$276</definedName>
    <definedName name="_FMA4" localSheetId="0">#REF!</definedName>
    <definedName name="_FMA4">#REF!</definedName>
    <definedName name="_NA1" localSheetId="0">#REF!</definedName>
    <definedName name="_NA1">#REF!</definedName>
    <definedName name="_NA2" localSheetId="0">#REF!</definedName>
    <definedName name="_NA2">#REF!</definedName>
    <definedName name="_NA3" localSheetId="0">#REF!</definedName>
    <definedName name="_NA3">#REF!</definedName>
    <definedName name="_NA4" localSheetId="0">#REF!</definedName>
    <definedName name="_NA4">#REF!</definedName>
    <definedName name="_NA5" localSheetId="0">#REF!</definedName>
    <definedName name="_NA5">#REF!</definedName>
    <definedName name="_POP1" localSheetId="0">#REF!</definedName>
    <definedName name="_POP1">#REF!</definedName>
    <definedName name="_POP2" localSheetId="0">#REF!</definedName>
    <definedName name="_POP2">#REF!</definedName>
    <definedName name="_POP3" localSheetId="0">#REF!</definedName>
    <definedName name="_POP3">#REF!</definedName>
    <definedName name="_POP4" localSheetId="0">#REF!</definedName>
    <definedName name="_POP4">#REF!</definedName>
    <definedName name="_REV1" localSheetId="0">#REF!</definedName>
    <definedName name="_REV1">#REF!</definedName>
    <definedName name="_REV2" localSheetId="0">#REF!</definedName>
    <definedName name="_REV2">#REF!</definedName>
    <definedName name="_REV3" localSheetId="0">#REF!</definedName>
    <definedName name="_REV3">#REF!</definedName>
    <definedName name="_REV4" localSheetId="0">#REF!</definedName>
    <definedName name="_REV4">#REF!</definedName>
    <definedName name="_ROZ1" localSheetId="0">#REF!</definedName>
    <definedName name="_ROZ1">#REF!</definedName>
    <definedName name="_ROZ10" localSheetId="0">#REF!</definedName>
    <definedName name="_ROZ10">#REF!</definedName>
    <definedName name="_ROZ11" localSheetId="0">#REF!</definedName>
    <definedName name="_ROZ11">#REF!</definedName>
    <definedName name="_ROZ2" localSheetId="0">#REF!</definedName>
    <definedName name="_ROZ2">#REF!</definedName>
    <definedName name="_ROZ3" localSheetId="0">#REF!</definedName>
    <definedName name="_ROZ3">#REF!</definedName>
    <definedName name="_ROZ4" localSheetId="0">#REF!</definedName>
    <definedName name="_ROZ4">#REF!</definedName>
    <definedName name="_ROZ5" localSheetId="0">#REF!</definedName>
    <definedName name="_ROZ5">#REF!</definedName>
    <definedName name="_ROZ6" localSheetId="0">#REF!</definedName>
    <definedName name="_ROZ6">#REF!</definedName>
    <definedName name="_ROZ7" localSheetId="0">#REF!</definedName>
    <definedName name="_ROZ7">#REF!</definedName>
    <definedName name="_ROZ8" localSheetId="0">#REF!</definedName>
    <definedName name="_ROZ8">#REF!</definedName>
    <definedName name="_ROZ9" localSheetId="0">#REF!</definedName>
    <definedName name="_ROZ9">#REF!</definedName>
    <definedName name="_SO16" localSheetId="0" hidden="1">{#N/A,#N/A,TRUE,"Krycí list"}</definedName>
    <definedName name="_SO16" hidden="1">{#N/A,#N/A,TRUE,"Krycí list"}</definedName>
    <definedName name="A" localSheetId="0" hidden="1">{#N/A,#N/A,TRUE,"Krycí list"}</definedName>
    <definedName name="A" hidden="1">{#N/A,#N/A,TRUE,"Krycí list"}</definedName>
    <definedName name="aaa" localSheetId="0" hidden="1">{#N/A,#N/A,TRUE,"Krycí list"}</definedName>
    <definedName name="aaa" hidden="1">{#N/A,#N/A,TRUE,"Krycí list"}</definedName>
    <definedName name="aaaaaaaa" localSheetId="0" hidden="1">{#N/A,#N/A,TRUE,"Krycí list"}</definedName>
    <definedName name="aaaaaaaa" hidden="1">{#N/A,#N/A,TRUE,"Krycí list"}</definedName>
    <definedName name="B" localSheetId="0" hidden="1">{#N/A,#N/A,TRUE,"Krycí list"}</definedName>
    <definedName name="B" hidden="1">{#N/A,#N/A,TRUE,"Krycí list"}</definedName>
    <definedName name="CDOK" localSheetId="0">#REF!</definedName>
    <definedName name="CDOK">#REF!</definedName>
    <definedName name="CDOK1" localSheetId="0">#REF!</definedName>
    <definedName name="CDOK1">#REF!</definedName>
    <definedName name="CDOK2" localSheetId="0">#REF!</definedName>
    <definedName name="CDOK2">#REF!</definedName>
    <definedName name="FVCWREC" localSheetId="0" hidden="1">{#N/A,#N/A,TRUE,"Krycí list"}</definedName>
    <definedName name="FVCWREC" hidden="1">{#N/A,#N/A,TRUE,"Krycí list"}</definedName>
    <definedName name="CHVALIL1" localSheetId="0">#REF!</definedName>
    <definedName name="CHVALIL1">#REF!</definedName>
    <definedName name="KONTROL1" localSheetId="0">#REF!</definedName>
    <definedName name="KONTROL1">#REF!</definedName>
    <definedName name="KONTROL2" localSheetId="0">#REF!</definedName>
    <definedName name="KONTROL2">#REF!</definedName>
    <definedName name="KONTROL3" localSheetId="0">#REF!</definedName>
    <definedName name="KONTROL3">#REF!</definedName>
    <definedName name="KONTROL4" localSheetId="0">#REF!</definedName>
    <definedName name="KONTROL4">#REF!</definedName>
    <definedName name="mila" localSheetId="0" hidden="1">{#N/A,#N/A,TRUE,"Krycí list"}</definedName>
    <definedName name="mila" hidden="1">{#N/A,#N/A,TRUE,"Krycí list"}</definedName>
    <definedName name="NAZEV" localSheetId="0">#REF!</definedName>
    <definedName name="NAZEV">#REF!</definedName>
    <definedName name="nový" localSheetId="0" hidden="1">{#N/A,#N/A,TRUE,"Krycí list"}</definedName>
    <definedName name="nový" hidden="1">{#N/A,#N/A,TRUE,"Krycí list"}</definedName>
    <definedName name="_xlnm.Print_Area" localSheetId="0">'RTCH'!$B$4:$R$282</definedName>
    <definedName name="OLE_LINK3" localSheetId="0">'RTCH'!#REF!</definedName>
    <definedName name="P1_Build_001" localSheetId="0">#REF!</definedName>
    <definedName name="P1_Build_001">#REF!</definedName>
    <definedName name="P1_Build_003" localSheetId="0">#REF!</definedName>
    <definedName name="P1_Build_003">#REF!</definedName>
    <definedName name="P2_Build_300" localSheetId="0">#REF!</definedName>
    <definedName name="P2_Build_300">#REF!</definedName>
    <definedName name="P2_Build_302" localSheetId="0">#REF!</definedName>
    <definedName name="P2_Build_302">#REF!</definedName>
    <definedName name="P2_Build_303" localSheetId="0">#REF!</definedName>
    <definedName name="P2_Build_303">#REF!</definedName>
    <definedName name="P2_Build_601" localSheetId="0">#REF!</definedName>
    <definedName name="P2_Build_601">#REF!</definedName>
    <definedName name="P2_Build_602" localSheetId="0">#REF!</definedName>
    <definedName name="P2_Build_602">#REF!</definedName>
    <definedName name="P3_Build_1001" localSheetId="0">#REF!</definedName>
    <definedName name="P3_Build_1001">#REF!</definedName>
    <definedName name="P3_Build_1002" localSheetId="0">#REF!</definedName>
    <definedName name="P3_Build_1002">#REF!</definedName>
    <definedName name="P3_Build_1003" localSheetId="0">#REF!</definedName>
    <definedName name="P3_Build_1003">#REF!</definedName>
    <definedName name="P3_Build_1004" localSheetId="0">#REF!</definedName>
    <definedName name="P3_Build_1004">#REF!</definedName>
    <definedName name="P3_Build_1005" localSheetId="0">#REF!</definedName>
    <definedName name="P3_Build_1005">#REF!</definedName>
    <definedName name="P3_Build_1006" localSheetId="0">#REF!</definedName>
    <definedName name="P3_Build_1006">#REF!</definedName>
    <definedName name="P3_Build_1007" localSheetId="0">#REF!</definedName>
    <definedName name="P3_Build_1007">#REF!</definedName>
    <definedName name="P3_Build_1008" localSheetId="0">#REF!</definedName>
    <definedName name="P3_Build_1008">#REF!</definedName>
    <definedName name="P3_Build_2001" localSheetId="0">#REF!</definedName>
    <definedName name="P3_Build_2001">#REF!</definedName>
    <definedName name="P3_Build_2002" localSheetId="0">#REF!</definedName>
    <definedName name="P3_Build_2002">#REF!</definedName>
    <definedName name="P3_Build_2003" localSheetId="0">#REF!</definedName>
    <definedName name="P3_Build_2003">#REF!</definedName>
    <definedName name="P3_Build_2005" localSheetId="0">#REF!</definedName>
    <definedName name="P3_Build_2005">#REF!</definedName>
    <definedName name="P3_Build_2006" localSheetId="0">#REF!</definedName>
    <definedName name="P3_Build_2006">#REF!</definedName>
    <definedName name="P3_Build_2007" localSheetId="0">#REF!</definedName>
    <definedName name="P3_Build_2007">#REF!</definedName>
    <definedName name="P3_Build_2008" localSheetId="0">#REF!</definedName>
    <definedName name="P3_Build_2008">#REF!</definedName>
    <definedName name="P3_Build_502" localSheetId="0">#REF!</definedName>
    <definedName name="P3_Build_502">#REF!</definedName>
    <definedName name="P3_Build_503" localSheetId="0">#REF!</definedName>
    <definedName name="P3_Build_503">#REF!</definedName>
    <definedName name="P3_Build_504" localSheetId="0">#REF!</definedName>
    <definedName name="P3_Build_504">#REF!</definedName>
    <definedName name="P4_Build_100" localSheetId="0">#REF!</definedName>
    <definedName name="P4_Build_100">#REF!</definedName>
    <definedName name="P4_Build_501" localSheetId="0">#REF!</definedName>
    <definedName name="P4_Build_501">#REF!</definedName>
    <definedName name="P4_Build_505" localSheetId="0">#REF!</definedName>
    <definedName name="P4_Build_505">#REF!</definedName>
    <definedName name="PACKAGE_1" localSheetId="0">#REF!</definedName>
    <definedName name="PACKAGE_1">#REF!</definedName>
    <definedName name="PACKAGE_2" localSheetId="0">#REF!</definedName>
    <definedName name="PACKAGE_2">#REF!</definedName>
    <definedName name="PACKAGE_3" localSheetId="0">#REF!</definedName>
    <definedName name="PACKAGE_3">#REF!</definedName>
    <definedName name="PACKAGE_4" localSheetId="0">#REF!</definedName>
    <definedName name="PACKAGE_4">#REF!</definedName>
    <definedName name="PROJEKT" localSheetId="0">#REF!</definedName>
    <definedName name="PROJEKT">#REF!</definedName>
    <definedName name="REV" localSheetId="0">#REF!</definedName>
    <definedName name="REV">#REF!</definedName>
    <definedName name="rozp" localSheetId="0" hidden="1">{#N/A,#N/A,TRUE,"Krycí list"}</definedName>
    <definedName name="rozp" hidden="1">{#N/A,#N/A,TRUE,"Krycí list"}</definedName>
    <definedName name="SCHVALI1" localSheetId="0">#REF!</definedName>
    <definedName name="SCHVALI1">#REF!</definedName>
    <definedName name="SCHVALIL1" localSheetId="0">#REF!</definedName>
    <definedName name="SCHVALIL1">#REF!</definedName>
    <definedName name="SCHVALIL2" localSheetId="0">#REF!</definedName>
    <definedName name="SCHVALIL2">#REF!</definedName>
    <definedName name="SCHVALIL3" localSheetId="0">#REF!</definedName>
    <definedName name="SCHVALIL3">#REF!</definedName>
    <definedName name="SCHVALIL4" localSheetId="0">#REF!</definedName>
    <definedName name="SCHVALIL4">#REF!</definedName>
    <definedName name="SCHVALIL5" localSheetId="0">#REF!</definedName>
    <definedName name="SCHVALIL5">#REF!</definedName>
    <definedName name="smaz" localSheetId="0" hidden="1">{#N/A,#N/A,TRUE,"Krycí list"}</definedName>
    <definedName name="smaz" hidden="1">{#N/A,#N/A,TRUE,"Krycí list"}</definedName>
    <definedName name="soupis" localSheetId="0" hidden="1">{#N/A,#N/A,TRUE,"Krycí list"}</definedName>
    <definedName name="soupis" hidden="1">{#N/A,#N/A,TRUE,"Krycí list"}</definedName>
    <definedName name="SPD" localSheetId="0">#REF!</definedName>
    <definedName name="SPD">#REF!</definedName>
    <definedName name="SSSSSS" localSheetId="0" hidden="1">{#N/A,#N/A,TRUE,"Krycí list"}</definedName>
    <definedName name="SSSSSS" hidden="1">{#N/A,#N/A,TRUE,"Krycí list"}</definedName>
    <definedName name="summary" localSheetId="0" hidden="1">{#N/A,#N/A,TRUE,"Krycí list"}</definedName>
    <definedName name="summary" hidden="1">{#N/A,#N/A,TRUE,"Krycí list"}</definedName>
    <definedName name="tab" localSheetId="0">#REF!</definedName>
    <definedName name="tab">#REF!</definedName>
    <definedName name="tisk" localSheetId="0">#REF!</definedName>
    <definedName name="tisk">#REF!</definedName>
    <definedName name="UKOL" localSheetId="0">#REF!</definedName>
    <definedName name="UKOL">#REF!</definedName>
    <definedName name="VIZA" localSheetId="0" hidden="1">{#N/A,#N/A,TRUE,"Krycí list"}</definedName>
    <definedName name="VIZA" hidden="1">{#N/A,#N/A,TRUE,"Krycí list"}</definedName>
    <definedName name="VIZA12" localSheetId="0" hidden="1">{#N/A,#N/A,TRUE,"Krycí list"}</definedName>
    <definedName name="VIZA12" hidden="1">{#N/A,#N/A,TRUE,"Krycí list"}</definedName>
    <definedName name="viza2" localSheetId="0" hidden="1">{#N/A,#N/A,TRUE,"Krycí list"}</definedName>
    <definedName name="viza2" hidden="1">{#N/A,#N/A,TRUE,"Krycí list"}</definedName>
    <definedName name="VN" localSheetId="0" hidden="1">{#N/A,#N/A,TRUE,"Krycí list"}</definedName>
    <definedName name="VN" hidden="1">{#N/A,#N/A,TRUE,"Krycí list"}</definedName>
    <definedName name="wrn.Kontrolní._.rozpočet." localSheetId="0" hidden="1">{#N/A,#N/A,TRUE,"Krycí list"}</definedName>
    <definedName name="wrn.Kontrolní._.rozpočet." hidden="1">{#N/A,#N/A,TRUE,"Krycí list"}</definedName>
    <definedName name="wrn.Kontrolní._.rozpoeet." localSheetId="0" hidden="1">{#N/A,#N/A,TRUE,"Krycí list"}</definedName>
    <definedName name="wrn.Kontrolní._.rozpoeet." hidden="1">{#N/A,#N/A,TRUE,"Krycí list"}</definedName>
    <definedName name="ZAKAZNIK" localSheetId="0">#REF!</definedName>
    <definedName name="ZAKAZNIK">#REF!</definedName>
    <definedName name="ZPRAC1" localSheetId="0">#REF!</definedName>
    <definedName name="ZPRAC1">#REF!</definedName>
    <definedName name="ZPRAC2" localSheetId="0">#REF!</definedName>
    <definedName name="ZPRAC2">#REF!</definedName>
    <definedName name="ZPRAC3" localSheetId="0">#REF!</definedName>
    <definedName name="ZPRAC3">#REF!</definedName>
    <definedName name="ZPRAC4" localSheetId="0">#REF!</definedName>
    <definedName name="ZPRAC4">#REF!</definedName>
    <definedName name="_xlnm.Print_Titles" localSheetId="0">'RTCH'!$4:$4</definedName>
  </definedNames>
  <calcPr calcId="191029"/>
  <extLst/>
</workbook>
</file>

<file path=xl/sharedStrings.xml><?xml version="1.0" encoding="utf-8"?>
<sst xmlns="http://schemas.openxmlformats.org/spreadsheetml/2006/main" count="1223" uniqueCount="384">
  <si>
    <t>ks</t>
  </si>
  <si>
    <t>Náklady na dopravu</t>
  </si>
  <si>
    <t>Vnitrostaveništní doprava</t>
  </si>
  <si>
    <t>Popis parametrů</t>
  </si>
  <si>
    <t>Položka</t>
  </si>
  <si>
    <t>Počet</t>
  </si>
  <si>
    <t>MJ</t>
  </si>
  <si>
    <t>Výrobce</t>
  </si>
  <si>
    <t>Ostatní důležité informace:</t>
  </si>
  <si>
    <t>Ceny v nabídce musí vycházet nejen z předloženého soupisu výkonů, ale i ze znalosti prováděcího projektu. Prostudování dokumentace je nutnou podmínkou předložení nabídky.</t>
  </si>
  <si>
    <t>Je nezbytně nutné dodržet účinnosti zařízení o hodnotě stejně nebo vyšší. Stejně tak je nutné dodržet max. hladiny akustického výkonu zařízení.</t>
  </si>
  <si>
    <t>bm</t>
  </si>
  <si>
    <t>kpl</t>
  </si>
  <si>
    <t>Izolace tepelné</t>
  </si>
  <si>
    <t>Objekt</t>
  </si>
  <si>
    <t>Zař.</t>
  </si>
  <si>
    <t>Poz.</t>
  </si>
  <si>
    <t>Díl</t>
  </si>
  <si>
    <t>Orientační štítky</t>
  </si>
  <si>
    <t>Proplach potrubí</t>
  </si>
  <si>
    <t>Protokol o zapojení a provozní zkoušce</t>
  </si>
  <si>
    <t>Zaškolení obsluhy</t>
  </si>
  <si>
    <t>Vyhotovení všech potřebných přejímacích podkladů pro převzetí zařízení. Počet vyhotovení bude stanoven dodavatelem. Součástí budou mimo jiné: 
protokol o tlakové zkoušce, dilatační zkoušce, protokol o předání a převzetí zařízení.</t>
  </si>
  <si>
    <t>V jednotlivých cenách musí být zahrnuty náklady na odvoz, skládkovné, veškeré přesuny materiálu, odvoz na mezideponii, opětovné naložení a převoz, protiprašná opatření,
trvalý úklid všech prostor dotčených stavbou, vyhotovení provozních řádů a manuálů.</t>
  </si>
  <si>
    <t>Napouštění, tlakování a odvzdušnění systému</t>
  </si>
  <si>
    <t>Stavební přípomoce</t>
  </si>
  <si>
    <t>Ostatní pomocný materiál</t>
  </si>
  <si>
    <t>Montážní mechanismy, lešení</t>
  </si>
  <si>
    <t>Koordinační práce s ostatními profesemi, koordinace s MaR</t>
  </si>
  <si>
    <t>Komplexní zaregulování armatur certifikovaným technikem, protokol o zaregulování</t>
  </si>
  <si>
    <t>Komplexní vyzkoušení systému.</t>
  </si>
  <si>
    <t>Spojovací materiál.</t>
  </si>
  <si>
    <t>Těsnící materiál.</t>
  </si>
  <si>
    <t>Montážní materiál včetně pevných a kluzných bodů potrubí.</t>
  </si>
  <si>
    <t>Potrubí</t>
  </si>
  <si>
    <t>Rezaná potrubní pouzdra z kamenné vlny kašírovaná hliníkovou fólií se skleněnou mřížkou. Izolace určena pro potrubní rozvody s provozní teplotou od +15°C do +250°C, třída reakce na oheň je 
A2-s1 d0 dle ČSN EN 13 501-1. Součinitel tepelné vodivosti při 0°C je λm=0,033 W.m-1.K-1. Teplota na vnější straně (na hliníkové fólií) nesmí přesáhnout 100°C.</t>
  </si>
  <si>
    <t>Izolační pouzdro - tl. 40 mm</t>
  </si>
  <si>
    <t>Izolační pouzdro - tl. 50 mm</t>
  </si>
  <si>
    <t>Ostatní</t>
  </si>
  <si>
    <t>Barevné polepy potrubí, zarámované schéma strojovny</t>
  </si>
  <si>
    <t>CELKEM (bez DPH)</t>
  </si>
  <si>
    <t>001</t>
  </si>
  <si>
    <t>002</t>
  </si>
  <si>
    <t>007</t>
  </si>
  <si>
    <t>040</t>
  </si>
  <si>
    <t>041</t>
  </si>
  <si>
    <t>042</t>
  </si>
  <si>
    <t>043</t>
  </si>
  <si>
    <r>
      <t>Předávací dokumentace</t>
    </r>
    <r>
      <rPr>
        <sz val="10"/>
        <rFont val="Calibri"/>
        <family val="2"/>
        <scheme val="minor"/>
      </rPr>
      <t xml:space="preserve"> </t>
    </r>
  </si>
  <si>
    <t>044</t>
  </si>
  <si>
    <t>004</t>
  </si>
  <si>
    <t>005</t>
  </si>
  <si>
    <t>006</t>
  </si>
  <si>
    <t>008</t>
  </si>
  <si>
    <t>009</t>
  </si>
  <si>
    <t>Ocelová černá trubka bezešvá, hladká, dle normy ČSN 42 5715, v jakosti 11 353, spojovaná svařováním. Potrubí uvedeno jako komplet vč. kolen, odboček, šroubení, redukcí, protipřírub atd.
Veškeré ocelové potrubí musí být vodivě propojeno a uzemněno.</t>
  </si>
  <si>
    <t>trubka 28/2,6</t>
  </si>
  <si>
    <t>potrubí DN20</t>
  </si>
  <si>
    <t>trubka 31,8/2,6</t>
  </si>
  <si>
    <t>potrubí DN25</t>
  </si>
  <si>
    <t>trubka 44,5/2,6</t>
  </si>
  <si>
    <t>potrubí DN40</t>
  </si>
  <si>
    <t>trubka 57,0/2,9</t>
  </si>
  <si>
    <t>potrubí DN50</t>
  </si>
  <si>
    <t>trubka 76,0/3,2</t>
  </si>
  <si>
    <t>potrubí DN65</t>
  </si>
  <si>
    <t>trubka 89,0/3,6</t>
  </si>
  <si>
    <t>potrubí DN80</t>
  </si>
  <si>
    <t>trubka 108,0/4,0</t>
  </si>
  <si>
    <t>potrubí DN100</t>
  </si>
  <si>
    <t>trubka 133,0/4,5</t>
  </si>
  <si>
    <t>potrubí DN125</t>
  </si>
  <si>
    <t>Rockwool</t>
  </si>
  <si>
    <t>na potrubí DN50</t>
  </si>
  <si>
    <t>na potrubí DN65</t>
  </si>
  <si>
    <t>Izolační pouzdro - tl. 80 mm</t>
  </si>
  <si>
    <t>na potrubí DN125</t>
  </si>
  <si>
    <t>na potrubí DN25</t>
  </si>
  <si>
    <t>na potrubí DN20</t>
  </si>
  <si>
    <t>na potrubí DN100</t>
  </si>
  <si>
    <t>Díl: 560.08</t>
  </si>
  <si>
    <t>560.08.</t>
  </si>
  <si>
    <t>Podlahové vytápění</t>
  </si>
  <si>
    <t>m2</t>
  </si>
  <si>
    <t xml:space="preserve">Uponor </t>
  </si>
  <si>
    <t>trubka 22,0/2,6</t>
  </si>
  <si>
    <t>potrubí DN15</t>
  </si>
  <si>
    <t>potrubí DN32</t>
  </si>
  <si>
    <t>trubka 38,0/2,6</t>
  </si>
  <si>
    <t>Zprovoznění chladících jednotek autorizovaným technikem</t>
  </si>
  <si>
    <t>Reflex</t>
  </si>
  <si>
    <t>AQUA product</t>
  </si>
  <si>
    <t xml:space="preserve">Filtr mechanických nečistot s nerezovou vložkou o jemnosti filtrace min. 100 µm </t>
  </si>
  <si>
    <t>Bypassový montážní blok. Určen pro snadbnou instalaci automatického změkčovacího filtru. Je vybaven ovládacím kotoučem, kterým lze nastavit průtok vody buď jenom přes automatický filtr, nebo v přímém směru uzavřením vstupu do a výstupu z automatického filtru, a také směšování zcela změkčené vody se surovou pro dosažení výstupní tvrdosti 0,5° dH.</t>
  </si>
  <si>
    <t>Pružné připojovací hadice G ¾“ - pár</t>
  </si>
  <si>
    <t>Sůl regenerační tabletovaná, pytel 25 kg</t>
  </si>
  <si>
    <t>Elektromagnetické dávkovací čerpadlo s nádobou</t>
  </si>
  <si>
    <t>Oddělovací člen s vodoměrem</t>
  </si>
  <si>
    <t>Čerpadla</t>
  </si>
  <si>
    <t>Grundfos</t>
  </si>
  <si>
    <t>Díl: 560.05</t>
  </si>
  <si>
    <t>Armatury závitové (včetně šroubení a vsuvek)</t>
  </si>
  <si>
    <t>DN20</t>
  </si>
  <si>
    <t>DN40</t>
  </si>
  <si>
    <t>DN50</t>
  </si>
  <si>
    <t>DN25</t>
  </si>
  <si>
    <r>
      <t xml:space="preserve">Uzavírací klapka mezipřírubová </t>
    </r>
    <r>
      <rPr>
        <sz val="10"/>
        <rFont val="Calibri"/>
        <family val="2"/>
        <scheme val="minor"/>
      </rPr>
      <t>s pákovou rukojetí s možností uzamčení, těleso z litiny, PN16.</t>
    </r>
  </si>
  <si>
    <t>DN65</t>
  </si>
  <si>
    <t>DN100</t>
  </si>
  <si>
    <t>DN125</t>
  </si>
  <si>
    <t>DN80</t>
  </si>
  <si>
    <r>
      <t xml:space="preserve">Filtr </t>
    </r>
    <r>
      <rPr>
        <sz val="10"/>
        <rFont val="Calibri"/>
        <family val="2"/>
        <scheme val="minor"/>
      </rPr>
      <t>přírubový vč. protipřírub a těsnění, PN16, t= -10°C až +120°C, tělo litina, filtrační vložka AISI 304, těsnění EPDM</t>
    </r>
  </si>
  <si>
    <r>
      <t xml:space="preserve">Filtr </t>
    </r>
    <r>
      <rPr>
        <sz val="10"/>
        <rFont val="Calibri"/>
        <family val="2"/>
        <scheme val="minor"/>
      </rPr>
      <t>závitový</t>
    </r>
  </si>
  <si>
    <t>Vypouštěcí kulový kohout</t>
  </si>
  <si>
    <t>1/2''</t>
  </si>
  <si>
    <r>
      <t>Odvzdušňovací ventil automatický</t>
    </r>
    <r>
      <rPr>
        <sz val="10"/>
        <rFont val="Calibri"/>
        <family val="2"/>
        <scheme val="minor"/>
      </rPr>
      <t xml:space="preserve"> se zpětnou klapkou</t>
    </r>
  </si>
  <si>
    <t>Gumový kompenzátor přírubový. Standard Macroflex Teguflex C BL 100</t>
  </si>
  <si>
    <t>IMI</t>
  </si>
  <si>
    <r>
      <t>Vyvažovací ventil</t>
    </r>
    <r>
      <rPr>
        <sz val="10"/>
        <rFont val="Calibri"/>
        <family val="2"/>
        <scheme val="minor"/>
      </rPr>
      <t xml:space="preserve">, pro hydraulické vyvážení a regulaci v soustavě chlazení, PN16, t=-10°C až 120°C, včetně rozebíratelného izolačního pouzdra, včetně protipřírub </t>
    </r>
  </si>
  <si>
    <t>Teploměr bimetalový včetně jímky, rozsah 0-120°C</t>
  </si>
  <si>
    <t>Manometr včetně manometrické sestavy, rozsah 0-10 bar</t>
  </si>
  <si>
    <t>Diferenční manometr pro zjišťování tlakové ztráty filtru</t>
  </si>
  <si>
    <t>Pohon 24V, DC, 0-10V</t>
  </si>
  <si>
    <t>DN 25</t>
  </si>
  <si>
    <t>Zpětná klapka závitová</t>
  </si>
  <si>
    <t>AIT-česko</t>
  </si>
  <si>
    <t>003</t>
  </si>
  <si>
    <t>ETL</t>
  </si>
  <si>
    <t>010</t>
  </si>
  <si>
    <t>011</t>
  </si>
  <si>
    <t>012</t>
  </si>
  <si>
    <t>013</t>
  </si>
  <si>
    <t>015</t>
  </si>
  <si>
    <t>014</t>
  </si>
  <si>
    <t>Díl: 560.01</t>
  </si>
  <si>
    <t>560.01</t>
  </si>
  <si>
    <t>Díl: 560.02</t>
  </si>
  <si>
    <t>Strojní zařízení vytápění</t>
  </si>
  <si>
    <t>560.02.</t>
  </si>
  <si>
    <t>560.05.</t>
  </si>
  <si>
    <t>016</t>
  </si>
  <si>
    <t>017</t>
  </si>
  <si>
    <t>018</t>
  </si>
  <si>
    <t>019</t>
  </si>
  <si>
    <t>020</t>
  </si>
  <si>
    <t>021</t>
  </si>
  <si>
    <t>022</t>
  </si>
  <si>
    <t>023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</si>
  <si>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</si>
  <si>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</si>
  <si>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</si>
  <si>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</si>
  <si>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</si>
  <si>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</si>
  <si>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</si>
  <si>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</si>
  <si>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</si>
  <si>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</si>
  <si>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</si>
  <si>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</si>
  <si>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046</t>
  </si>
  <si>
    <t>048</t>
  </si>
  <si>
    <t>049</t>
  </si>
  <si>
    <t>050</t>
  </si>
  <si>
    <r>
      <t xml:space="preserve">Vyvažovací ventil, </t>
    </r>
    <r>
      <rPr>
        <sz val="10"/>
        <rFont val="Calibri"/>
        <family val="2"/>
        <scheme val="minor"/>
      </rPr>
      <t>pro hydraulické vyvážení a regulaci v soustavě chlazení, PN16, t=-10°C až 120°C, včetně rozebíratelného izolačního pouzdra</t>
    </r>
  </si>
  <si>
    <t>Díl: 560.06</t>
  </si>
  <si>
    <t>560.06.</t>
  </si>
  <si>
    <t>560.07.</t>
  </si>
  <si>
    <t>Díl: 560.07</t>
  </si>
  <si>
    <t>na potrubí DN15</t>
  </si>
  <si>
    <t>na potrubí DN32</t>
  </si>
  <si>
    <t>Díl: 560.20</t>
  </si>
  <si>
    <t>560.20</t>
  </si>
  <si>
    <r>
      <t>Samolepící předřezaná hadice ze syntetického kaučuku, délka 2 m. Izolace určena pro potrubní rozvody chlazení využívajícího nízkoteplotní média. 
Součinitel tepelné vodivosti při 0°C je λm=0,036 W.m</t>
    </r>
    <r>
      <rPr>
        <vertAlign val="superscript"/>
        <sz val="10"/>
        <rFont val="Calibri"/>
        <family val="2"/>
        <scheme val="minor"/>
      </rPr>
      <t>-1</t>
    </r>
    <r>
      <rPr>
        <sz val="10"/>
        <rFont val="Calibri"/>
        <family val="2"/>
        <scheme val="minor"/>
      </rPr>
      <t>.K</t>
    </r>
    <r>
      <rPr>
        <vertAlign val="superscript"/>
        <sz val="10"/>
        <rFont val="Calibri"/>
        <family val="2"/>
        <scheme val="minor"/>
      </rPr>
      <t>-1</t>
    </r>
    <r>
      <rPr>
        <sz val="10"/>
        <rFont val="Calibri"/>
        <family val="2"/>
        <scheme val="minor"/>
      </rPr>
      <t>.</t>
    </r>
  </si>
  <si>
    <t>K-Flex</t>
  </si>
  <si>
    <t>Samolepící hadice - tl. 19 mm</t>
  </si>
  <si>
    <t>Samolepící hadice - tl. 25 mm</t>
  </si>
  <si>
    <r>
      <t>Samolepící pás ze syntetického kaučuku, šíře 1 m. Izolace určena pro potrubní rozvody chlazení využívajícího nízkoteplotní média. 
Součinitel tepelné vodivosti při 0°C je λm=0,036 W.m</t>
    </r>
    <r>
      <rPr>
        <vertAlign val="superscript"/>
        <sz val="10"/>
        <rFont val="Calibri"/>
        <family val="2"/>
        <scheme val="minor"/>
      </rPr>
      <t>-1</t>
    </r>
    <r>
      <rPr>
        <sz val="10"/>
        <rFont val="Calibri"/>
        <family val="2"/>
        <scheme val="minor"/>
      </rPr>
      <t>.K</t>
    </r>
    <r>
      <rPr>
        <vertAlign val="superscript"/>
        <sz val="10"/>
        <rFont val="Calibri"/>
        <family val="2"/>
        <scheme val="minor"/>
      </rPr>
      <t>-1</t>
    </r>
    <r>
      <rPr>
        <sz val="10"/>
        <rFont val="Calibri"/>
        <family val="2"/>
        <scheme val="minor"/>
      </rPr>
      <t>.</t>
    </r>
  </si>
  <si>
    <t>02.</t>
  </si>
  <si>
    <t>Oplechování potrubí vedeného po střeše.</t>
  </si>
  <si>
    <t>Izolační pás šířky 1,0m - tl. 40mm (izolace armatur)</t>
  </si>
  <si>
    <t>560.08</t>
  </si>
  <si>
    <t>Nastavení čerpadel</t>
  </si>
  <si>
    <t>Noční dohled nad svařováním</t>
  </si>
  <si>
    <t>Výchozí revize pojistných a expanzních zařízení</t>
  </si>
  <si>
    <t>Zařízení staveniště po dohodě s GD</t>
  </si>
  <si>
    <t>RTCH1.</t>
  </si>
  <si>
    <t>venkovní kondenzační jednotka VRF 2-trubková 2-ventilátorová
nominální výkon: Qchl=67,2kW / Qtop=67,2kW
referenční el. příkon pro návrh kabeláže Pel=24,4kW / 30,68kW
SEER= 5,76 / 5,6 (kazetové /kanálové j.)
SCOP= 3,7 / 3,7 (kazetové /kanálové j.)
napájení 400V, MCA=55A, doporučené jištění C/63A
průměr potrubí: 15,88 x 34,92mm
typ chladiva R410A, předplněno: 14kg
rozměry (šířka x výška x hloubka): 1295x1695x765mm
hmotnost jednotky 325kg
hladina akustického tlaku v 1m = 65/67dBA
hladina akustického výkonu = 87dBA
provozní rozsah chlazení/vytápění -5~50°C/-25~24°C
externí statický tlak ventilátoru 80 Pa</t>
  </si>
  <si>
    <t>Refnet propojení venkovní jednotky</t>
  </si>
  <si>
    <t>Refnet 2-trubka 98,4kW až 135,2kW</t>
  </si>
  <si>
    <t>Refnet 2-trubka 70,3kW až 98,4kW</t>
  </si>
  <si>
    <t>Kabelový ovladač  (R410a)</t>
  </si>
  <si>
    <t>Doplnění chladiva (R410a)</t>
  </si>
  <si>
    <t>Jeřáb - nejtěžší břemeno 350kg, instalace 2 zařízení, atika střechy strojovny  20 m od úrovně silnice, půdorysná vzdálenost polohy zařízení od silnice 10m.</t>
  </si>
  <si>
    <t>vnitřní VRF teplovodní reverzibilní jednotka DVM Hydro nízkoteplotnínominální výkon: Qchl=44,8kW / Qtop=50,4kWnominální el. příkon Pel=10W / 10Wnapájení 230V, provozní proud = 0,05Arozměry (šířka x výška x hloubka): 518x627x330mm, hmotnost jednotky 40kghladina akustického tlaku v 1m = 31dBAprůměr potrubí: 12,7 x 28,58mmvýstupní teplota vody chl. 5,0 ~ 30,0 °Cvýstupní teplota vody top. 20,0 ~ 50,0 °C</t>
  </si>
  <si>
    <t>RTCH2.</t>
  </si>
  <si>
    <t>Vakuové odplyňovací zařízení k odplyňování soustavy a doplňované vody v uzavřených okruzích s topnou vodou a v chladicích okruzích, jako plně automatická multifunkční
jednotka s funkcí „auto start“ a samočinným hydraulickým vyrovnáním procesu odplyňování a také řízením a kontrolou požadavku doplňování.</t>
  </si>
  <si>
    <t>007a</t>
  </si>
  <si>
    <t>007b</t>
  </si>
  <si>
    <t>007c</t>
  </si>
  <si>
    <t>007d</t>
  </si>
  <si>
    <t>007e</t>
  </si>
  <si>
    <t>007f</t>
  </si>
  <si>
    <t>007g</t>
  </si>
  <si>
    <t>Modbus adaptér pro 1 venkovní jednotku (až 48 vnitř. jedn.)</t>
  </si>
  <si>
    <t>Mokroběžné jednofázové oběhové čerpadlo. Čerpadlo a motor tvoří jeden celek, bez hřídelové ucpávky. Ložiska jsou mazána čerpanou kapalinou. Motor je chlazen vzduchem. Čerpadlo je vybaveno 4-pólovým synchronním motorem s permanentním magnetem. Otáčky čerpadla jsou řízeny integrovaným frekvenčním měničem. Čerpadlo je vybaveno řídící jednotkou ve svorkovnici, ovládacím panelem s TFT displejem, zabudovaným snímačem diferenčního tlaku a teploty. Materiálové provedení z litiny pro systémy vytápění a chlazení, provedení z korozivzdorné oceli vhodné i pro styk s pitnou vodou.</t>
  </si>
  <si>
    <t>P=0,33 kW, I=1,55A, 230V; průtok 8,8 m3/h, H=8m;                                       třída účinnost IE5, produkt vyhovující EuP</t>
  </si>
  <si>
    <t>Č.H.001</t>
  </si>
  <si>
    <t>Č.H.002</t>
  </si>
  <si>
    <t>Č.H.003</t>
  </si>
  <si>
    <t>Jednostupňové odstředivé čerpadlo s pevnou spojkou, se sacími a výtlačnými hrdly stejných průměrů v jedné ose. Čerpadlo má vyjímatelnou horní konstrukci, tj. hlavu čerpadla (motor, hlavu čerpadla a oběžné kolo) lze vyjmout k provedení údržby nebo servisu, přičemž těleso čerpadla zůstává připojeno k potrubí. Čerpadlo je vybaveno nevyváženou ucpávkou s pryžovým vlnovcem. Hřídelová ucpávka je podle EN 12756. Připojení potrubí přírubami DIN PN 16 (EN 1092-2 a ISO 7005-2). Čerpadlo je instalováno s asynchronním motorem chlazeným ventilátorem. Motor obsahuje frekvenční měnič a PI regulátor ve svorkovnici motoru pro plynulou regulaci otáček motoru, a tím přizpůsobování jeho výkonu daným provozním podmínkám.</t>
  </si>
  <si>
    <t>Č.T.001</t>
  </si>
  <si>
    <t>Odnímatelný Izolační kryt k čerpadlu</t>
  </si>
  <si>
    <t>Č.T.002</t>
  </si>
  <si>
    <t>Č.T.003</t>
  </si>
  <si>
    <t>Č.T.004</t>
  </si>
  <si>
    <t>Parotěsná izolace 32mm pro izolaci čerpadla</t>
  </si>
  <si>
    <t>Č.CH.001</t>
  </si>
  <si>
    <t>P=0,33 kW, I=1,55A, 230V; průtok 5,15 m3/h, H=9m;                                       třída účinnost IE5, produkt vyhovující EuP</t>
  </si>
  <si>
    <t>Č.CH.002</t>
  </si>
  <si>
    <t>Č.CH.003</t>
  </si>
  <si>
    <t>Č.CH.004</t>
  </si>
  <si>
    <t>P=1,5 kW, I=9,2 A, 230V; průtok 27,5 m3/h, H=10,5m;                                       třída účinnost IE3, produkt vyhovující EuP</t>
  </si>
  <si>
    <t>Č.AHU.001</t>
  </si>
  <si>
    <t>Č.AHU.002</t>
  </si>
  <si>
    <t>Č.AHU.003</t>
  </si>
  <si>
    <t>Č.AHU.004</t>
  </si>
  <si>
    <t>Kulový kohout, z poniklované mosazi, plnoprůtočný, PN10, tmax. 120°C, tmin -20°C, ovládání pákou</t>
  </si>
  <si>
    <t>Tlaková třída PN10.
Všechny armatury musí být konstruovány na min. tlak 10 bar!
POZNÁMKA: Všechny těsnění k přírubám musí být odolné na teploty 7°C.</t>
  </si>
  <si>
    <t>DN32</t>
  </si>
  <si>
    <t>Zpětná klapka mezipřírubová, ze sférické litiny, klapka litina, těsnění EPDM, PN16, t=-10°C až 100°C, včetně těsnění, protipřírub</t>
  </si>
  <si>
    <t>BioSKIN 16x2,0 240m Al/PERT spec.trubka pro podlahové topení</t>
  </si>
  <si>
    <t>m</t>
  </si>
  <si>
    <t>Izolace=0 mm Systémová deska s pochůznou fólií</t>
  </si>
  <si>
    <t>Izolace=30mm Skládaná izolace, 2x1m2, balení =10m2</t>
  </si>
  <si>
    <t>50mm Fixační spona červená</t>
  </si>
  <si>
    <t>55mm, červená tacker spona</t>
  </si>
  <si>
    <t>14G pro 16 až 18 Chránička černá</t>
  </si>
  <si>
    <t>Obvodový dilatační pás, výška 15cm, délka 50m</t>
  </si>
  <si>
    <t>V=100mm Dilat. pás pro rozdělení polí pro systém.desku</t>
  </si>
  <si>
    <t>5V Rozdělovač podl.topení z nerez oceli s průtokoměry</t>
  </si>
  <si>
    <t>6V Rozdělovač podl.topení z nerez oceli s průtokoměry</t>
  </si>
  <si>
    <t>3V Rozdělovač podl.topení z nerez oceli s průtokoměry</t>
  </si>
  <si>
    <t>7V Rozdělovač podl.topení z nerez oceli s průtokoměry</t>
  </si>
  <si>
    <t>8V Rozdělovač podl.topení z nerez oceli s průtokoměry</t>
  </si>
  <si>
    <t>9V Rozdělovač podl.topení z nerez oceli s průtokoměry</t>
  </si>
  <si>
    <t>10V Rozdělovač podl.topení z nerez oceli s průtokoměry</t>
  </si>
  <si>
    <t>KK s teploměrem pro nerezový rozdělovač - modrý</t>
  </si>
  <si>
    <t>KK s teploměrem pro nerezový rozdělovač -červený</t>
  </si>
  <si>
    <t>l=725mm Skříň pod omítku pro nerezový rozdělovač</t>
  </si>
  <si>
    <t>l=875mm Skříň pod omítku pro nerezový rozdělovač</t>
  </si>
  <si>
    <t>l=1025mm Skříň pod omítku pro nerezový rozdělovač</t>
  </si>
  <si>
    <t>l=525mm Skříň pod omítku pro nerezový rozdělovač</t>
  </si>
  <si>
    <t>16x2 Svěrné šroubení pro Al/PE-X , Al/PERT i PE-X</t>
  </si>
  <si>
    <t>Izolované Cu potrubí, vč. komunikační kabeláže a upevňovacího materiálu.</t>
  </si>
  <si>
    <t>Ochrana CU vedeného v exteriéru proti UV a mechanickému poškození.</t>
  </si>
  <si>
    <t>Zkouška těsnosti potrubí, vstupní revize, vč. založení evidenční knihy chladícího zařízení</t>
  </si>
  <si>
    <t>Elektrické topné tělesa plochy</t>
  </si>
  <si>
    <t>Qt=500W</t>
  </si>
  <si>
    <t>Fancoily</t>
  </si>
  <si>
    <t>pro 16 až 18 Vodící oblouk pro trubky, pod rozdělovač</t>
  </si>
  <si>
    <t>601x1399x135;
Qt=2,41 kW, dT=45/40°C,
Qc=1,94 kW, dT=7/12°C,        dp=8,1 kPa;
P= 0,029 kW, 230V</t>
  </si>
  <si>
    <t>Nástěnný fancoil, 2-trubkový, bez regulačního ventilu, bez. čerpadla kondenzátu s integrovaným modulem MODBUS.</t>
  </si>
  <si>
    <t>001a</t>
  </si>
  <si>
    <t>Nástěnný ovladač SMART LCD s čidlem teploty, bílé provedení</t>
  </si>
  <si>
    <t>FCU.N.1xx</t>
  </si>
  <si>
    <t>Flexi FCU jednotka bez opláštění s AC motorem, s vysokým ESP, 2-trubkové provedení, bez ventilů, 2-trubkový, bez regulačního ventilu, s čerpadlem kondenzátu s integrovaným modulem MODBUS.</t>
  </si>
  <si>
    <t>FCU.K.0xx</t>
  </si>
  <si>
    <t>Vanička kondenzátu</t>
  </si>
  <si>
    <t>001b</t>
  </si>
  <si>
    <t>Kabelový ovladač pro fan-coil</t>
  </si>
  <si>
    <t>001c</t>
  </si>
  <si>
    <t>Sada pro montáž na zeď</t>
  </si>
  <si>
    <t>001d</t>
  </si>
  <si>
    <t>Napájecí rozhraní</t>
  </si>
  <si>
    <t>001e</t>
  </si>
  <si>
    <t>280x754x559;
Qc=9,69 kW, dT=7/12°C,        dp=18 kPa;
P= 1,3 kW, 230V</t>
  </si>
  <si>
    <t>Flexi FCU jednotka bez opláštění s AC motorem, s nízkým ESP, 2-trubkové provedení, bez ventilů, 2-trubkový, bez regulačního ventilu, s čerpadlem kondenzátu s integrovaným modulem MODBUS.</t>
  </si>
  <si>
    <t>FCU.K.1xx</t>
  </si>
  <si>
    <t>280x795x610;
Qt=5,1kW, dT=45/40°C,
Qc=4,4 kW, dT=7/12°C,        dp=28 kPa;
P= 0,23 kW, 230V</t>
  </si>
  <si>
    <t>FCU.C.xxx</t>
  </si>
  <si>
    <t>Kazetová jednotka 900x900, s technologií rovnoměrného rozptylování chladného vzduchu přes mikrootvory. 2-trubkové provedení, bez ventilů, 2-trubkový, bez regulačního ventilu, s čerpadlem kondenzátu.</t>
  </si>
  <si>
    <t>240x840x840
Qc=10 kW, dT=7/12°C,
Qt=10,7kW, dT=45/40°C,        dp=64 kPa;
P= 0,1 kW, 230V</t>
  </si>
  <si>
    <t>204x840x840
Qc=7,2 kW, dT=7/12°C,
Qt=8,5kW, dT=45/40°C,        dp=49 kPa;
P= 0,07 kW, 230V</t>
  </si>
  <si>
    <t>FCU.C.5xxB</t>
  </si>
  <si>
    <t>FCU.C.5xxC</t>
  </si>
  <si>
    <t>204x840x840
Qc=6 kW, dT=7/12°C,
Qt=7,3kW, dT=45/40°C,        dp=38 kPa;
P= 0,05 kW, 230V</t>
  </si>
  <si>
    <t>Dekorační panel 950x950mm</t>
  </si>
  <si>
    <t>Modbus adaptér pro kazetové jednotky</t>
  </si>
  <si>
    <t>Tlakově nezávislý regulační a vyvažovací ventil, tělo a kuželka z tvárné litiny,těsnení EPDM, t=-20 až 120°C, PN16</t>
  </si>
  <si>
    <r>
      <t xml:space="preserve">Kulový kohout, </t>
    </r>
    <r>
      <rPr>
        <sz val="10"/>
        <rFont val="Calibri"/>
        <family val="2"/>
        <scheme val="minor"/>
      </rPr>
      <t>z poniklované mosazi, plnoprůtočný, PN10, tmax. 120°C, tmin -20°C, ovládání pákou</t>
    </r>
  </si>
  <si>
    <t>001f</t>
  </si>
  <si>
    <t>001i</t>
  </si>
  <si>
    <t>Nerezová ohebná hadice délka 1 m</t>
  </si>
  <si>
    <t>DN 20</t>
  </si>
  <si>
    <t>DN 32</t>
  </si>
  <si>
    <t>DN15, kvs=2,56 m3/h</t>
  </si>
  <si>
    <t>Dimenze dle jednotky VRF</t>
  </si>
  <si>
    <t>venkovní kondenzační jednotka VRF 2-trubková 2-ventilátorová
nominální výkon: Qchl=40kW / Qtop=40kW
referenční el. příkon pro návrh kabeláže Pel=12,76kW / 13,08kW
SEER= 6,69 / 6,4 (kazetové /kanálové j.)
SCOP= 4,17 / 4,2 (kazetové /kanálové j.)
napájení 400V, MCA=29A, doporučené jištění C/32A
průměr potrubí: 12.70 x 28,58mm
typ chladiva R410A, předplněno: 7kg
rozměry (šířka x výška x hloubka): 930x1695x765mm
hmotnost jednotky 207kg
hladina akustického tlaku v 1m = 63/65dBA
hladina akustického výkonu = 85dBA
provozní rozsah chlazení/vytápění -5~50°C/-25~24°C
externí statický tlak ventilátoru 80 Pa</t>
  </si>
  <si>
    <t>Membránová tlaková expanzní nádoba pro topné soustavy a soustavy chladicí vody. Maximální provozní teplota soustavy 70 °C. Maximální dovolený tlak 6 bar.</t>
  </si>
  <si>
    <t>jmenovitý objem 1000 litrů</t>
  </si>
  <si>
    <t>pro objem soustavy 10,3 m3,
objemový průtok doplňování 0,55 m3/h,
příkon 1,1 kW, 230V</t>
  </si>
  <si>
    <t>004a</t>
  </si>
  <si>
    <t>Uzavírací kulový kohout se zajištěním v otevřené poloze 1´´</t>
  </si>
  <si>
    <t>Průtok 28,1 m3/h
Počet větví 4 
Dimenze hrdel DN 100, DN 100, DN 65, DN 65</t>
  </si>
  <si>
    <t>Kombinovaný rozdělovač a sběrač - vytápění, včetně vypouštění a návárků na teploměry a tlakoměry, včetně izolace, včetně nožiček na podlahu.</t>
  </si>
  <si>
    <t>Kombinovaný Rozdělovač a sběrač - chlazení, , včetně vypouštění a návárků na teploměry a tlakoměry, včetně izolace, včetně nožiček na podlahu.</t>
  </si>
  <si>
    <t>006a</t>
  </si>
  <si>
    <t>jmenovitý objem 500 litrů</t>
  </si>
  <si>
    <t>průtok 0,6 - 2,0 m3/h, připojení 3/4" , P=5W, 230V</t>
  </si>
  <si>
    <t>P=0,75 kW, I=4,7A, 230V; průtok 6,3 m3/h, H=12m;                                       třída účinnost IE3, produkt vyhovující EuP</t>
  </si>
  <si>
    <t>P=2,2  kW, I=4,55A, 400V; průtok 30,3 m3/h, H=15,0m;                                       třída účinnost IE3, produkt vyhovující EuP</t>
  </si>
  <si>
    <t>P=1,1  kW, I=6,8A, 230V; průtok 17,0 m3/h, H=14,5m;                                       třída účinnost IE3, produkt vyhovující EuP</t>
  </si>
  <si>
    <t>P=1,1  kW, I=6,8A, 230V; průtok 22,0 m3/h, H=10,0m;                                       třída účinnost IE3, produkt vyhovující EuP</t>
  </si>
  <si>
    <t>P=0,33 kW, I=1,55A, 230V; průtok 6,3 m3/h, H=8m;                                       třída účinnost IE5, produkt vyhovující EuP</t>
  </si>
  <si>
    <t>P=0,33 kW, I=1,55A, 230V; průtok 7,5 m3/h, H=9m;                                       třída účinnost IE5, produkt vyhovující EuP</t>
  </si>
  <si>
    <t>P=0,33 kW, I=9,5A, 230V; průtok 4,9 m3/h, H=9,5m;                                       třída účinnost IE5, produkt vyhovující EuP</t>
  </si>
  <si>
    <t>Vysoce účinné oběhové čerpadlo se zapouzdřeným rotorem. Otáčky čerpadla jsou řízeny měničem kmitočtu zabudovaným v ovládací skříňce. Displej zobrazuje skutečný výkon ve wattech nebo skutečný průtok v m3/h a také alarmy a upozornění. LED diody signalizují skutečný provozní stav.</t>
  </si>
  <si>
    <t>P=0,05 kW, I=0,44A, 230V; průtok 0,6 m3/h, H=6,5m;                                       třída účinnost IE5, produkt vyhovující EuP</t>
  </si>
  <si>
    <t>Elektrický přímotop 500 W,  vybavený  elektronickým termostatem  s pilotním vodičem.</t>
  </si>
  <si>
    <t>Gumový kompenzátor závitový. Standard Macroflex Teguflex TU</t>
  </si>
  <si>
    <t>DN10, kvs=1,36 m3/h</t>
  </si>
  <si>
    <t>DN20, kvs=5,7 m3/h</t>
  </si>
  <si>
    <t>DN50, kvs=33,0 m3/h</t>
  </si>
  <si>
    <t>DN65, kvs=85,0 m3/h</t>
  </si>
  <si>
    <t>DN80, kvs=120,0 m3/h</t>
  </si>
  <si>
    <t>Třícestný regulační ventil rozdělovací</t>
  </si>
  <si>
    <t>DN65, kvs=65 m3/h</t>
  </si>
  <si>
    <t>DN40, kvs=20 m3/h</t>
  </si>
  <si>
    <t>Pohon 24V, 0-10V</t>
  </si>
  <si>
    <t>DN20; Qmax=975 l/h</t>
  </si>
  <si>
    <t>DN25; Qmax=1 750 l/h</t>
  </si>
  <si>
    <t>DN40; Qmax=6 500 l/h</t>
  </si>
  <si>
    <t>DN50; Qmax=11 200 l/h</t>
  </si>
  <si>
    <t>Pojistný ventil 4 bary</t>
  </si>
  <si>
    <t>DN25, kvs=8,59 m3/h</t>
  </si>
  <si>
    <t>Regulátor tlakové diference, který udržuje konstantní tlakovou diferenci pro chráněný okruh. PN16</t>
  </si>
  <si>
    <t>DN15, 
rozsah nastavení 5-25 kPa</t>
  </si>
  <si>
    <t>Partnerský vyvažovací ventil</t>
  </si>
  <si>
    <t>DN20, 
rozsah nastavení 5-25 kPa</t>
  </si>
  <si>
    <t>002a</t>
  </si>
  <si>
    <t>002b</t>
  </si>
  <si>
    <t>Průtok 51,8 m3/h
Počet větví 5 
Dimenze hrdel DN 100, DN 100, DN 80, DN 50</t>
  </si>
  <si>
    <t>024</t>
  </si>
  <si>
    <t>025</t>
  </si>
  <si>
    <t>026</t>
  </si>
  <si>
    <t>027</t>
  </si>
  <si>
    <t>045</t>
  </si>
  <si>
    <t>047</t>
  </si>
  <si>
    <t>Nátěr - základní, ocelové potrubí</t>
  </si>
  <si>
    <t>Díl: 560.10</t>
  </si>
  <si>
    <t>560.10.</t>
  </si>
  <si>
    <t>Díl: 560.11</t>
  </si>
  <si>
    <t>560.11.</t>
  </si>
  <si>
    <t>Dokumentace skutečného provedení stavby</t>
  </si>
  <si>
    <t>Provedení požárních ucpávek do DN125</t>
  </si>
  <si>
    <t>Provedení požárních ucpávek do DN50</t>
  </si>
  <si>
    <t>Koupelnové trubkové elektrické otopná tělesa  vč. závěsného materiálu. Včetně termostatu. Bílá barva</t>
  </si>
  <si>
    <t>Proplach FCU jednotek</t>
  </si>
  <si>
    <t>Pohon 24V,on-off</t>
  </si>
  <si>
    <t>Nátěr - izolace, u potrubí vedené viditelně na chodbách ve 2NP až 5NP, RAL dle požadavku architekta (předpoklad černá matná)</t>
  </si>
  <si>
    <t xml:space="preserve">DN15; Qmax=92-480 l/h </t>
  </si>
  <si>
    <t>Tlakově nezávislý regulační a vyvažovací ventil, tělo a kuželka z tvárné litiny,těsnení EPDM, t=-20 až 120°C, PN16
Včetně servopohonu 230V, ON-OFF (pohon ovládán FCU jednotkou)</t>
  </si>
  <si>
    <t xml:space="preserve">DN32; Qmax=720 - 3600 l/h </t>
  </si>
  <si>
    <t xml:space="preserve">DN25; Qmax=340 - 1750 l/h,  </t>
  </si>
  <si>
    <t>Automatický změkčovací filtr kabinetní, včetně elektronického ovládacího ventilu, rozměr 350x470x680mm (šířka x hloubka x výška). Návrh pro Qt=320 kW, objem soustavy 19000 litrů, tvrdost vody 3 mmol/l (vodovodní řád Brno). Změkčovací filtr musí být navržen dle požadavků výrobců na kvalitu vody!!!!!!</t>
  </si>
  <si>
    <r>
      <t>Zkouška dle ČSN 06 0310</t>
    </r>
    <r>
      <rPr>
        <sz val="10"/>
        <rFont val="Calibri"/>
        <family val="2"/>
        <scheme val="minor"/>
      </rPr>
      <t xml:space="preserve"> - 72 hod. (těsnosti, dilatační, topná a chladící)</t>
    </r>
  </si>
  <si>
    <t>051</t>
  </si>
  <si>
    <t>052</t>
  </si>
  <si>
    <t>DN40, kvs=25 m3/h</t>
  </si>
  <si>
    <t>Třícestný regulační ventil směšovací</t>
  </si>
  <si>
    <t>Qc=3,0 kW, dT=7/12°C,        dp=15,0 kPa;
P= 0,029 kW, 230V</t>
  </si>
  <si>
    <t>Nástěnný fancoil, 2-trubkový, bez regulačního ventilu, bez. čerpadla kondenzátu.</t>
  </si>
  <si>
    <t>FCU.N.001</t>
  </si>
  <si>
    <t>Modbus adaptér pro nástěnnou jednotku</t>
  </si>
  <si>
    <t>Nástěnný ovladač</t>
  </si>
  <si>
    <t xml:space="preserve">DN20; Qmax=200-975 l/h </t>
  </si>
  <si>
    <t>Dodávka / m.j.</t>
  </si>
  <si>
    <t>Montáž / m.j.</t>
  </si>
  <si>
    <t>Dodávka     celkem</t>
  </si>
  <si>
    <t>Montáž       celkem</t>
  </si>
  <si>
    <t>D+M             celkem</t>
  </si>
  <si>
    <t>Model/Typ</t>
  </si>
  <si>
    <t>Technikcý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</si>
</sst>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164" formatCode="#,##0.0"/>
    <numFmt numFmtId="165" formatCode="#,##0.000"/>
    <numFmt numFmtId="166" formatCode="#,##0\ "/>
    <numFmt numFmtId="167" formatCode="d/mm"/>
    <numFmt numFmtId="168" formatCode="_(* #,##0.00_);_(* \(#,##0.00\);_(* &quot;-&quot;??_);_(@_)"/>
    <numFmt numFmtId="169" formatCode="\$#,##0\ ;\(\$#,##0\)"/>
    <numFmt numFmtId="170" formatCode="_-* #,##0.00\ &quot;€&quot;_-;\-* #,##0.00\ &quot;€&quot;_-;_-* &quot;-&quot;??\ &quot;€&quot;_-;_-@_-"/>
    <numFmt numFmtId="171" formatCode="0.000"/>
    <numFmt numFmtId="172" formatCode="#,##0.000;\-#,##0.000"/>
    <numFmt numFmtId="173" formatCode="0_)"/>
    <numFmt numFmtId="174" formatCode="#,##0.00_);\(#,##0.00\)"/>
    <numFmt numFmtId="175" formatCode="_([$€]* #,##0.00_);_([$€]* \(#,##0.00\);_([$€]* &quot;-&quot;??_);_(@_)"/>
    <numFmt numFmtId="176" formatCode="_-* #,##0.00\ _D_M_-;\-* #,##0.00\ _D_M_-;_-* &quot;-&quot;??\ _D_M_-;_-@_-"/>
    <numFmt numFmtId="177" formatCode="_-* #,##0\ _D_M_-;\-* #,##0\ _D_M_-;_-* &quot;-&quot;\ _D_M_-;_-@_-"/>
    <numFmt numFmtId="178" formatCode="#,##0\ &quot;Kč&quot;"/>
    <numFmt numFmtId="179" formatCode="#,##0.0\ &quot;Kč&quot;"/>
  </numFmts>
  <fonts count="59">
    <font>
      <sz val="10"/>
      <name val="Arial"/>
      <family val="2"/>
    </font>
    <font>
      <sz val="10"/>
      <name val="Helv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MS Sans Serif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0"/>
      <name val="Arial"/>
      <family val="2"/>
    </font>
    <font>
      <sz val="8"/>
      <name val="Arial CE"/>
      <family val="2"/>
    </font>
    <font>
      <sz val="8"/>
      <name val="MS Sans Serif"/>
      <family val="2"/>
    </font>
    <font>
      <sz val="12"/>
      <name val="Times New Roman CE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sz val="9"/>
      <name val="ＭＳ Ｐゴシック"/>
      <family val="3"/>
    </font>
    <font>
      <sz val="11"/>
      <name val="ＭＳ Ｐゴシック"/>
      <family val="3"/>
    </font>
    <font>
      <u val="single"/>
      <sz val="10"/>
      <color theme="10"/>
      <name val="Arial"/>
      <family val="2"/>
    </font>
    <font>
      <b/>
      <sz val="9"/>
      <color indexed="8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1"/>
      <name val="Arial"/>
      <family val="2"/>
    </font>
    <font>
      <sz val="10"/>
      <color indexed="24"/>
      <name val="Arial"/>
      <family val="2"/>
    </font>
    <font>
      <u val="single"/>
      <sz val="10"/>
      <color indexed="12"/>
      <name val="Arial CE"/>
      <family val="2"/>
    </font>
    <font>
      <u val="single"/>
      <sz val="8.5"/>
      <color indexed="12"/>
      <name val="Arial CE"/>
      <family val="2"/>
    </font>
    <font>
      <u val="single"/>
      <sz val="11"/>
      <color indexed="12"/>
      <name val="Calibri"/>
      <family val="2"/>
    </font>
    <font>
      <b/>
      <sz val="12"/>
      <name val="Century Gothic"/>
      <family val="2"/>
    </font>
    <font>
      <b/>
      <sz val="14"/>
      <name val="Century Gothic"/>
      <family val="2"/>
    </font>
    <font>
      <sz val="12"/>
      <name val="Century Gothic"/>
      <family val="2"/>
    </font>
    <font>
      <b/>
      <sz val="11"/>
      <name val="Arial CE"/>
      <family val="2"/>
    </font>
    <font>
      <b/>
      <sz val="8"/>
      <name val="Arial CE"/>
      <family val="2"/>
    </font>
    <font>
      <sz val="11"/>
      <name val="Times New Roman CE"/>
      <family val="1"/>
    </font>
    <font>
      <sz val="7"/>
      <name val="Arial CE"/>
      <family val="2"/>
    </font>
    <font>
      <b/>
      <u val="single"/>
      <sz val="7"/>
      <name val="Arial CE"/>
      <family val="2"/>
    </font>
    <font>
      <sz val="8"/>
      <name val="Arial"/>
      <family val="2"/>
    </font>
    <font>
      <vertAlign val="superscript"/>
      <sz val="10"/>
      <name val="Calibri"/>
      <family val="2"/>
      <scheme val="minor"/>
    </font>
    <font>
      <sz val="9"/>
      <color indexed="12"/>
      <name val="Arial"/>
      <family val="2"/>
    </font>
    <font>
      <sz val="9"/>
      <name val="Arial"/>
      <family val="2"/>
    </font>
    <font>
      <b/>
      <sz val="10"/>
      <name val="Arial CE"/>
      <family val="2"/>
    </font>
    <font>
      <sz val="9"/>
      <color indexed="12"/>
      <name val="Calibri"/>
      <family val="2"/>
      <scheme val="minor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/>
      <bottom style="double"/>
    </border>
    <border>
      <left/>
      <right/>
      <top style="thin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/>
      <bottom style="hair"/>
    </border>
    <border>
      <left style="thin"/>
      <right/>
      <top style="thin"/>
      <bottom style="thin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 style="thin"/>
      <bottom style="thin"/>
    </border>
    <border>
      <left style="medium"/>
      <right/>
      <top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 style="medium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medium"/>
      <right/>
      <top/>
      <bottom style="medium"/>
    </border>
    <border>
      <left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medium"/>
      <bottom style="thin"/>
    </border>
    <border>
      <left style="thin"/>
      <right/>
      <top/>
      <bottom style="thin"/>
    </border>
  </borders>
  <cellStyleXfs count="4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1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4" fontId="21" fillId="0" borderId="0" applyBorder="0">
      <alignment/>
      <protection/>
    </xf>
    <xf numFmtId="0" fontId="21" fillId="0" borderId="0">
      <alignment horizontal="right" wrapText="1"/>
      <protection/>
    </xf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6" fillId="3" borderId="0" applyNumberFormat="0" applyBorder="0" applyAlignment="0" applyProtection="0"/>
    <xf numFmtId="0" fontId="17" fillId="20" borderId="1" applyNumberFormat="0" applyAlignment="0" applyProtection="0"/>
    <xf numFmtId="166" fontId="21" fillId="0" borderId="0" applyFont="0" applyFill="0" applyBorder="0">
      <alignment horizontal="right" vertical="center"/>
      <protection/>
    </xf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14" fillId="4" borderId="0" applyNumberFormat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22" fillId="0" borderId="0">
      <alignment horizontal="center" vertical="center" wrapText="1"/>
      <protection/>
    </xf>
    <xf numFmtId="0" fontId="7" fillId="21" borderId="5" applyNumberFormat="0" applyAlignment="0" applyProtection="0"/>
    <xf numFmtId="0" fontId="16" fillId="7" borderId="1" applyNumberFormat="0" applyAlignment="0" applyProtection="0"/>
    <xf numFmtId="0" fontId="7" fillId="21" borderId="5" applyNumberFormat="0" applyAlignment="0" applyProtection="0"/>
    <xf numFmtId="0" fontId="13" fillId="0" borderId="6" applyNumberFormat="0" applyFill="0" applyAlignment="0" applyProtection="0"/>
    <xf numFmtId="0" fontId="23" fillId="0" borderId="0">
      <alignment horizontal="left"/>
      <protection/>
    </xf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 locked="0"/>
    </xf>
    <xf numFmtId="0" fontId="25" fillId="0" borderId="0">
      <alignment/>
      <protection locked="0"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0" fontId="24" fillId="0" borderId="9">
      <alignment horizontal="center" vertical="center" wrapText="1"/>
      <protection/>
    </xf>
    <xf numFmtId="167" fontId="2" fillId="0" borderId="0">
      <alignment horizontal="center" vertical="center"/>
      <protection/>
    </xf>
    <xf numFmtId="0" fontId="13" fillId="0" borderId="6" applyNumberFormat="0" applyFill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6" fillId="0" borderId="0">
      <alignment/>
      <protection/>
    </xf>
    <xf numFmtId="0" fontId="5" fillId="0" borderId="10" applyNumberFormat="0" applyFill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Protection="0">
      <alignment/>
    </xf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7" fillId="0" borderId="11">
      <alignment horizontal="center" wrapText="1"/>
      <protection/>
    </xf>
    <xf numFmtId="0" fontId="28" fillId="0" borderId="12">
      <alignment horizontal="center" wrapText="1"/>
      <protection/>
    </xf>
    <xf numFmtId="0" fontId="11" fillId="0" borderId="0" applyNumberFormat="0" applyFill="0" applyBorder="0" applyAlignment="0" applyProtection="0"/>
    <xf numFmtId="0" fontId="5" fillId="0" borderId="10" applyNumberFormat="0" applyFill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8" fontId="29" fillId="0" borderId="0" applyFont="0" applyFill="0" applyBorder="0" applyAlignment="0" applyProtection="0"/>
    <xf numFmtId="38" fontId="30" fillId="0" borderId="0" applyFont="0" applyFill="0" applyBorder="0" applyAlignment="0" applyProtection="0"/>
    <xf numFmtId="0" fontId="20" fillId="0" borderId="0">
      <alignment/>
      <protection/>
    </xf>
    <xf numFmtId="0" fontId="31" fillId="0" borderId="0" applyNumberFormat="0" applyFill="0" applyBorder="0" applyAlignment="0" applyProtection="0"/>
    <xf numFmtId="0" fontId="2" fillId="0" borderId="0" applyProtection="0">
      <alignment/>
    </xf>
    <xf numFmtId="0" fontId="2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Protection="0">
      <alignment/>
    </xf>
    <xf numFmtId="0" fontId="21" fillId="0" borderId="0" applyProtection="0">
      <alignment/>
    </xf>
    <xf numFmtId="0" fontId="21" fillId="0" borderId="0" applyProtection="0">
      <alignment/>
    </xf>
    <xf numFmtId="0" fontId="21" fillId="0" borderId="0" applyProtection="0">
      <alignment/>
    </xf>
    <xf numFmtId="0" fontId="21" fillId="0" borderId="0" applyProtection="0">
      <alignment/>
    </xf>
    <xf numFmtId="0" fontId="21" fillId="0" borderId="0" applyProtection="0">
      <alignment/>
    </xf>
    <xf numFmtId="0" fontId="21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45" fillId="24" borderId="13">
      <alignment/>
      <protection/>
    </xf>
    <xf numFmtId="171" fontId="45" fillId="25" borderId="14">
      <alignment/>
      <protection/>
    </xf>
    <xf numFmtId="0" fontId="0" fillId="20" borderId="15">
      <alignment horizontal="center"/>
      <protection/>
    </xf>
    <xf numFmtId="0" fontId="0" fillId="26" borderId="16">
      <alignment horizontal="center"/>
      <protection/>
    </xf>
    <xf numFmtId="0" fontId="0" fillId="20" borderId="15">
      <alignment horizontal="center"/>
      <protection/>
    </xf>
    <xf numFmtId="0" fontId="0" fillId="26" borderId="16">
      <alignment horizontal="center"/>
      <protection/>
    </xf>
    <xf numFmtId="0" fontId="0" fillId="20" borderId="15">
      <alignment horizontal="center"/>
      <protection/>
    </xf>
    <xf numFmtId="0" fontId="0" fillId="26" borderId="16">
      <alignment horizontal="center"/>
      <protection/>
    </xf>
    <xf numFmtId="0" fontId="0" fillId="20" borderId="15">
      <alignment horizontal="center"/>
      <protection/>
    </xf>
    <xf numFmtId="0" fontId="0" fillId="26" borderId="16">
      <alignment horizontal="center"/>
      <protection/>
    </xf>
    <xf numFmtId="0" fontId="0" fillId="20" borderId="15">
      <alignment horizontal="center"/>
      <protection/>
    </xf>
    <xf numFmtId="0" fontId="0" fillId="26" borderId="16">
      <alignment horizontal="center"/>
      <protection/>
    </xf>
    <xf numFmtId="0" fontId="1" fillId="0" borderId="0">
      <alignment/>
      <protection/>
    </xf>
    <xf numFmtId="49" fontId="0" fillId="21" borderId="0">
      <alignment/>
      <protection/>
    </xf>
    <xf numFmtId="49" fontId="0" fillId="27" borderId="0">
      <alignment/>
      <protection/>
    </xf>
    <xf numFmtId="0" fontId="1" fillId="0" borderId="0">
      <alignment/>
      <protection/>
    </xf>
    <xf numFmtId="0" fontId="46" fillId="0" borderId="0">
      <alignment vertical="center"/>
      <protection/>
    </xf>
    <xf numFmtId="0" fontId="45" fillId="0" borderId="0">
      <alignment vertical="center"/>
      <protection/>
    </xf>
    <xf numFmtId="0" fontId="47" fillId="0" borderId="0">
      <alignment vertical="center"/>
      <protection/>
    </xf>
    <xf numFmtId="0" fontId="1" fillId="0" borderId="0">
      <alignment/>
      <protection/>
    </xf>
    <xf numFmtId="49" fontId="47" fillId="0" borderId="0">
      <alignment/>
      <protection/>
    </xf>
    <xf numFmtId="0" fontId="47" fillId="0" borderId="0">
      <alignment vertical="top"/>
      <protection/>
    </xf>
    <xf numFmtId="172" fontId="47" fillId="0" borderId="0">
      <alignment wrapText="1"/>
      <protection/>
    </xf>
    <xf numFmtId="49" fontId="47" fillId="0" borderId="0">
      <alignment horizontal="right"/>
      <protection/>
    </xf>
    <xf numFmtId="171" fontId="45" fillId="22" borderId="17">
      <alignment/>
      <protection/>
    </xf>
    <xf numFmtId="171" fontId="45" fillId="28" borderId="18">
      <alignment/>
      <protection/>
    </xf>
    <xf numFmtId="0" fontId="21" fillId="0" borderId="0" applyProtection="0">
      <alignment/>
    </xf>
    <xf numFmtId="0" fontId="48" fillId="22" borderId="15" applyNumberFormat="0" applyFill="0" applyBorder="0">
      <alignment/>
      <protection locked="0"/>
    </xf>
    <xf numFmtId="0" fontId="49" fillId="0" borderId="15" applyProtection="0">
      <alignment vertical="center"/>
    </xf>
    <xf numFmtId="0" fontId="49" fillId="0" borderId="16" applyProtection="0">
      <alignment vertical="center"/>
    </xf>
    <xf numFmtId="0" fontId="49" fillId="0" borderId="15" applyProtection="0">
      <alignment vertical="center"/>
    </xf>
    <xf numFmtId="0" fontId="49" fillId="0" borderId="16" applyProtection="0">
      <alignment vertical="center"/>
    </xf>
    <xf numFmtId="0" fontId="49" fillId="0" borderId="15" applyProtection="0">
      <alignment vertical="center"/>
    </xf>
    <xf numFmtId="0" fontId="49" fillId="0" borderId="16" applyProtection="0">
      <alignment vertical="center"/>
    </xf>
    <xf numFmtId="0" fontId="49" fillId="0" borderId="15" applyProtection="0">
      <alignment vertical="center"/>
    </xf>
    <xf numFmtId="0" fontId="49" fillId="0" borderId="16" applyProtection="0">
      <alignment vertical="center"/>
    </xf>
    <xf numFmtId="0" fontId="49" fillId="0" borderId="15" applyProtection="0">
      <alignment vertical="center"/>
    </xf>
    <xf numFmtId="0" fontId="49" fillId="0" borderId="16" applyProtection="0">
      <alignment vertical="center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73" fontId="50" fillId="0" borderId="0">
      <alignment/>
      <protection/>
    </xf>
    <xf numFmtId="3" fontId="49" fillId="0" borderId="19">
      <alignment horizontal="left" vertical="center"/>
      <protection/>
    </xf>
    <xf numFmtId="0" fontId="51" fillId="0" borderId="15" applyNumberFormat="0" applyBorder="0">
      <alignment/>
      <protection locked="0"/>
    </xf>
    <xf numFmtId="0" fontId="5" fillId="0" borderId="10" applyNumberFormat="0" applyFill="0" applyAlignment="0" applyProtection="0"/>
    <xf numFmtId="3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1" fillId="0" borderId="0" applyFont="0" applyFill="0" applyBorder="0" applyAlignment="0" applyProtection="0"/>
    <xf numFmtId="170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2" fontId="41" fillId="0" borderId="0" applyFont="0" applyFill="0" applyBorder="0" applyAlignment="0" applyProtection="0"/>
    <xf numFmtId="0" fontId="0" fillId="0" borderId="0">
      <alignment/>
      <protection/>
    </xf>
    <xf numFmtId="0" fontId="42" fillId="0" borderId="0" applyNumberFormat="0" applyFill="0" applyBorder="0">
      <alignment/>
      <protection locked="0"/>
    </xf>
    <xf numFmtId="0" fontId="43" fillId="0" borderId="0" applyNumberFormat="0" applyFill="0" applyBorder="0">
      <alignment/>
      <protection locked="0"/>
    </xf>
    <xf numFmtId="0" fontId="42" fillId="0" borderId="0" applyNumberFormat="0" applyFill="0" applyBorder="0">
      <alignment/>
      <protection locked="0"/>
    </xf>
    <xf numFmtId="0" fontId="42" fillId="0" borderId="0" applyNumberFormat="0" applyFill="0" applyBorder="0">
      <alignment/>
      <protection locked="0"/>
    </xf>
    <xf numFmtId="0" fontId="43" fillId="0" borderId="0" applyNumberFormat="0" applyFill="0" applyBorder="0">
      <alignment/>
      <protection locked="0"/>
    </xf>
    <xf numFmtId="0" fontId="43" fillId="0" borderId="0" applyNumberFormat="0" applyFill="0" applyBorder="0">
      <alignment/>
      <protection locked="0"/>
    </xf>
    <xf numFmtId="0" fontId="44" fillId="0" borderId="0" applyNumberFormat="0" applyFill="0" applyBorder="0">
      <alignment/>
      <protection locked="0"/>
    </xf>
    <xf numFmtId="0" fontId="43" fillId="0" borderId="0" applyNumberFormat="0" applyFill="0" applyBorder="0">
      <alignment/>
      <protection locked="0"/>
    </xf>
    <xf numFmtId="0" fontId="44" fillId="0" borderId="0" applyNumberFormat="0" applyFill="0" applyBorder="0">
      <alignment/>
      <protection locked="0"/>
    </xf>
    <xf numFmtId="0" fontId="43" fillId="0" borderId="0" applyNumberFormat="0" applyFill="0" applyBorder="0">
      <alignment/>
      <protection locked="0"/>
    </xf>
    <xf numFmtId="0" fontId="43" fillId="0" borderId="0" applyNumberFormat="0" applyFill="0" applyBorder="0">
      <alignment/>
      <protection locked="0"/>
    </xf>
    <xf numFmtId="0" fontId="43" fillId="0" borderId="0" applyNumberFormat="0" applyFill="0" applyBorder="0">
      <alignment/>
      <protection locked="0"/>
    </xf>
    <xf numFmtId="0" fontId="44" fillId="0" borderId="0" applyNumberFormat="0" applyFill="0" applyBorder="0">
      <alignment/>
      <protection locked="0"/>
    </xf>
    <xf numFmtId="0" fontId="43" fillId="0" borderId="0" applyNumberFormat="0" applyFill="0" applyBorder="0">
      <alignment/>
      <protection locked="0"/>
    </xf>
    <xf numFmtId="0" fontId="42" fillId="0" borderId="0" applyNumberFormat="0" applyFill="0" applyBorder="0">
      <alignment/>
      <protection locked="0"/>
    </xf>
    <xf numFmtId="0" fontId="43" fillId="0" borderId="0" applyNumberFormat="0" applyFill="0" applyBorder="0">
      <alignment/>
      <protection locked="0"/>
    </xf>
    <xf numFmtId="0" fontId="42" fillId="0" borderId="0" applyNumberFormat="0" applyFill="0" applyBorder="0">
      <alignment/>
      <protection locked="0"/>
    </xf>
    <xf numFmtId="0" fontId="43" fillId="0" borderId="0" applyNumberFormat="0" applyFill="0" applyBorder="0">
      <alignment/>
      <protection locked="0"/>
    </xf>
    <xf numFmtId="0" fontId="43" fillId="0" borderId="0" applyNumberFormat="0" applyFill="0" applyBorder="0">
      <alignment/>
      <protection locked="0"/>
    </xf>
    <xf numFmtId="0" fontId="42" fillId="0" borderId="0" applyNumberFormat="0" applyFill="0" applyBorder="0">
      <alignment/>
      <protection locked="0"/>
    </xf>
    <xf numFmtId="0" fontId="43" fillId="0" borderId="0" applyNumberFormat="0" applyFill="0" applyBorder="0">
      <alignment/>
      <protection locked="0"/>
    </xf>
    <xf numFmtId="0" fontId="43" fillId="0" borderId="0" applyNumberFormat="0" applyFill="0" applyBorder="0">
      <alignment/>
      <protection locked="0"/>
    </xf>
    <xf numFmtId="0" fontId="42" fillId="0" borderId="0" applyNumberFormat="0" applyFill="0" applyBorder="0">
      <alignment/>
      <protection locked="0"/>
    </xf>
    <xf numFmtId="0" fontId="43" fillId="0" borderId="0" applyNumberFormat="0" applyFill="0" applyBorder="0">
      <alignment/>
      <protection locked="0"/>
    </xf>
    <xf numFmtId="0" fontId="42" fillId="0" borderId="0" applyNumberFormat="0" applyFill="0" applyBorder="0">
      <alignment/>
      <protection locked="0"/>
    </xf>
    <xf numFmtId="0" fontId="43" fillId="0" borderId="0" applyNumberFormat="0" applyFill="0" applyBorder="0">
      <alignment/>
      <protection locked="0"/>
    </xf>
    <xf numFmtId="0" fontId="43" fillId="0" borderId="0" applyNumberFormat="0" applyFill="0" applyBorder="0">
      <alignment/>
      <protection locked="0"/>
    </xf>
    <xf numFmtId="0" fontId="42" fillId="0" borderId="0" applyNumberFormat="0" applyFill="0" applyBorder="0">
      <alignment/>
      <protection locked="0"/>
    </xf>
    <xf numFmtId="0" fontId="43" fillId="0" borderId="0" applyNumberFormat="0" applyFill="0" applyBorder="0">
      <alignment/>
      <protection locked="0"/>
    </xf>
    <xf numFmtId="0" fontId="44" fillId="0" borderId="0" applyNumberFormat="0" applyFill="0" applyBorder="0">
      <alignment/>
      <protection locked="0"/>
    </xf>
    <xf numFmtId="0" fontId="6" fillId="3" borderId="0" applyNumberFormat="0" applyBorder="0" applyAlignment="0" applyProtection="0"/>
    <xf numFmtId="0" fontId="7" fillId="21" borderId="5" applyNumberFormat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Protection="0">
      <alignment/>
    </xf>
    <xf numFmtId="0" fontId="2" fillId="0" borderId="0" applyProtection="0">
      <alignment/>
    </xf>
    <xf numFmtId="0" fontId="3" fillId="0" borderId="0">
      <alignment/>
      <protection/>
    </xf>
    <xf numFmtId="0" fontId="0" fillId="0" borderId="0">
      <alignment/>
      <protection locked="0"/>
    </xf>
    <xf numFmtId="0" fontId="2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0" borderId="20" applyNumberFormat="0" applyFont="0" applyBorder="0">
      <alignment/>
      <protection/>
    </xf>
    <xf numFmtId="0" fontId="51" fillId="0" borderId="20" applyNumberFormat="0" applyFont="0" applyBorder="0">
      <alignment/>
      <protection/>
    </xf>
    <xf numFmtId="0" fontId="51" fillId="0" borderId="20" applyNumberFormat="0" applyBorder="0">
      <alignment/>
      <protection/>
    </xf>
    <xf numFmtId="167" fontId="2" fillId="0" borderId="0">
      <alignment horizontal="center" vertical="center"/>
      <protection/>
    </xf>
    <xf numFmtId="0" fontId="0" fillId="23" borderId="7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3" fillId="0" borderId="6" applyNumberFormat="0" applyFill="0" applyAlignment="0" applyProtection="0"/>
    <xf numFmtId="0" fontId="14" fillId="4" borderId="0" applyNumberFormat="0" applyBorder="0" applyAlignment="0" applyProtection="0"/>
    <xf numFmtId="0" fontId="21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21" fillId="0" borderId="0" applyFill="0" applyBorder="0" applyProtection="0">
      <alignment/>
    </xf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20" borderId="1" applyNumberForma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52" fillId="0" borderId="20" applyNumberFormat="0" applyFont="0" applyBorder="0">
      <alignment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38" fontId="30" fillId="0" borderId="0" applyFont="0" applyFill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>
      <alignment/>
      <protection locked="0"/>
    </xf>
    <xf numFmtId="0" fontId="42" fillId="0" borderId="0" applyNumberFormat="0" applyFill="0" applyBorder="0">
      <alignment/>
      <protection locked="0"/>
    </xf>
    <xf numFmtId="0" fontId="42" fillId="0" borderId="0" applyNumberFormat="0" applyFill="0" applyBorder="0">
      <alignment/>
      <protection locked="0"/>
    </xf>
    <xf numFmtId="0" fontId="43" fillId="0" borderId="0" applyNumberFormat="0" applyFill="0" applyBorder="0">
      <alignment/>
      <protection locked="0"/>
    </xf>
    <xf numFmtId="0" fontId="43" fillId="0" borderId="0" applyNumberFormat="0" applyFill="0" applyBorder="0">
      <alignment/>
      <protection locked="0"/>
    </xf>
    <xf numFmtId="0" fontId="43" fillId="0" borderId="0" applyNumberFormat="0" applyFill="0" applyBorder="0">
      <alignment/>
      <protection locked="0"/>
    </xf>
    <xf numFmtId="0" fontId="43" fillId="0" borderId="0" applyNumberFormat="0" applyFill="0" applyBorder="0">
      <alignment/>
      <protection locked="0"/>
    </xf>
    <xf numFmtId="0" fontId="43" fillId="0" borderId="0" applyNumberFormat="0" applyFill="0" applyBorder="0">
      <alignment/>
      <protection locked="0"/>
    </xf>
    <xf numFmtId="0" fontId="43" fillId="0" borderId="0" applyNumberFormat="0" applyFill="0" applyBorder="0">
      <alignment/>
      <protection locked="0"/>
    </xf>
    <xf numFmtId="0" fontId="43" fillId="0" borderId="0" applyNumberFormat="0" applyFill="0" applyBorder="0">
      <alignment/>
      <protection locked="0"/>
    </xf>
    <xf numFmtId="0" fontId="42" fillId="0" borderId="0" applyNumberFormat="0" applyFill="0" applyBorder="0">
      <alignment/>
      <protection locked="0"/>
    </xf>
    <xf numFmtId="0" fontId="43" fillId="0" borderId="0" applyNumberFormat="0" applyFill="0" applyBorder="0">
      <alignment/>
      <protection locked="0"/>
    </xf>
    <xf numFmtId="0" fontId="42" fillId="0" borderId="0" applyNumberFormat="0" applyFill="0" applyBorder="0">
      <alignment/>
      <protection locked="0"/>
    </xf>
    <xf numFmtId="0" fontId="43" fillId="0" borderId="0" applyNumberFormat="0" applyFill="0" applyBorder="0">
      <alignment/>
      <protection locked="0"/>
    </xf>
    <xf numFmtId="0" fontId="43" fillId="0" borderId="0" applyNumberFormat="0" applyFill="0" applyBorder="0">
      <alignment/>
      <protection locked="0"/>
    </xf>
    <xf numFmtId="0" fontId="42" fillId="0" borderId="0" applyNumberFormat="0" applyFill="0" applyBorder="0">
      <alignment/>
      <protection locked="0"/>
    </xf>
    <xf numFmtId="0" fontId="43" fillId="0" borderId="0" applyNumberFormat="0" applyFill="0" applyBorder="0">
      <alignment/>
      <protection locked="0"/>
    </xf>
    <xf numFmtId="0" fontId="43" fillId="0" borderId="0" applyNumberFormat="0" applyFill="0" applyBorder="0">
      <alignment/>
      <protection locked="0"/>
    </xf>
    <xf numFmtId="0" fontId="42" fillId="0" borderId="0" applyNumberFormat="0" applyFill="0" applyBorder="0">
      <alignment/>
      <protection locked="0"/>
    </xf>
    <xf numFmtId="0" fontId="43" fillId="0" borderId="0" applyNumberFormat="0" applyFill="0" applyBorder="0">
      <alignment/>
      <protection locked="0"/>
    </xf>
    <xf numFmtId="0" fontId="42" fillId="0" borderId="0" applyNumberFormat="0" applyFill="0" applyBorder="0">
      <alignment/>
      <protection locked="0"/>
    </xf>
    <xf numFmtId="0" fontId="43" fillId="0" borderId="0" applyNumberFormat="0" applyFill="0" applyBorder="0">
      <alignment/>
      <protection locked="0"/>
    </xf>
    <xf numFmtId="0" fontId="43" fillId="0" borderId="0" applyNumberFormat="0" applyFill="0" applyBorder="0">
      <alignment/>
      <protection locked="0"/>
    </xf>
    <xf numFmtId="0" fontId="42" fillId="0" borderId="0" applyNumberFormat="0" applyFill="0" applyBorder="0">
      <alignment/>
      <protection locked="0"/>
    </xf>
    <xf numFmtId="0" fontId="43" fillId="0" borderId="0" applyNumberFormat="0" applyFill="0" applyBorder="0">
      <alignment/>
      <protection locked="0"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>
      <alignment/>
      <protection/>
    </xf>
    <xf numFmtId="0" fontId="24" fillId="0" borderId="0">
      <alignment/>
      <protection/>
    </xf>
    <xf numFmtId="167" fontId="2" fillId="0" borderId="0">
      <alignment horizontal="center" vertical="center"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3" fillId="0" borderId="0" applyNumberFormat="0" applyFill="0" applyBorder="0">
      <alignment/>
      <protection locked="0"/>
    </xf>
    <xf numFmtId="0" fontId="42" fillId="0" borderId="0" applyNumberFormat="0" applyFill="0" applyBorder="0">
      <alignment/>
      <protection locked="0"/>
    </xf>
    <xf numFmtId="0" fontId="42" fillId="0" borderId="0" applyNumberFormat="0" applyFill="0" applyBorder="0">
      <alignment/>
      <protection locked="0"/>
    </xf>
    <xf numFmtId="0" fontId="43" fillId="0" borderId="0" applyNumberFormat="0" applyFill="0" applyBorder="0">
      <alignment/>
      <protection locked="0"/>
    </xf>
    <xf numFmtId="0" fontId="43" fillId="0" borderId="0" applyNumberFormat="0" applyFill="0" applyBorder="0">
      <alignment/>
      <protection locked="0"/>
    </xf>
    <xf numFmtId="0" fontId="43" fillId="0" borderId="0" applyNumberFormat="0" applyFill="0" applyBorder="0">
      <alignment/>
      <protection locked="0"/>
    </xf>
    <xf numFmtId="0" fontId="43" fillId="0" borderId="0" applyNumberFormat="0" applyFill="0" applyBorder="0">
      <alignment/>
      <protection locked="0"/>
    </xf>
    <xf numFmtId="0" fontId="43" fillId="0" borderId="0" applyNumberFormat="0" applyFill="0" applyBorder="0">
      <alignment/>
      <protection locked="0"/>
    </xf>
    <xf numFmtId="0" fontId="43" fillId="0" borderId="0" applyNumberFormat="0" applyFill="0" applyBorder="0">
      <alignment/>
      <protection locked="0"/>
    </xf>
    <xf numFmtId="0" fontId="43" fillId="0" borderId="0" applyNumberFormat="0" applyFill="0" applyBorder="0">
      <alignment/>
      <protection locked="0"/>
    </xf>
    <xf numFmtId="0" fontId="42" fillId="0" borderId="0" applyNumberFormat="0" applyFill="0" applyBorder="0">
      <alignment/>
      <protection locked="0"/>
    </xf>
    <xf numFmtId="0" fontId="43" fillId="0" borderId="0" applyNumberFormat="0" applyFill="0" applyBorder="0">
      <alignment/>
      <protection locked="0"/>
    </xf>
    <xf numFmtId="0" fontId="42" fillId="0" borderId="0" applyNumberFormat="0" applyFill="0" applyBorder="0">
      <alignment/>
      <protection locked="0"/>
    </xf>
    <xf numFmtId="0" fontId="43" fillId="0" borderId="0" applyNumberFormat="0" applyFill="0" applyBorder="0">
      <alignment/>
      <protection locked="0"/>
    </xf>
    <xf numFmtId="0" fontId="43" fillId="0" borderId="0" applyNumberFormat="0" applyFill="0" applyBorder="0">
      <alignment/>
      <protection locked="0"/>
    </xf>
    <xf numFmtId="0" fontId="42" fillId="0" borderId="0" applyNumberFormat="0" applyFill="0" applyBorder="0">
      <alignment/>
      <protection locked="0"/>
    </xf>
    <xf numFmtId="0" fontId="43" fillId="0" borderId="0" applyNumberFormat="0" applyFill="0" applyBorder="0">
      <alignment/>
      <protection locked="0"/>
    </xf>
    <xf numFmtId="0" fontId="43" fillId="0" borderId="0" applyNumberFormat="0" applyFill="0" applyBorder="0">
      <alignment/>
      <protection locked="0"/>
    </xf>
    <xf numFmtId="0" fontId="42" fillId="0" borderId="0" applyNumberFormat="0" applyFill="0" applyBorder="0">
      <alignment/>
      <protection locked="0"/>
    </xf>
    <xf numFmtId="0" fontId="43" fillId="0" borderId="0" applyNumberFormat="0" applyFill="0" applyBorder="0">
      <alignment/>
      <protection locked="0"/>
    </xf>
    <xf numFmtId="0" fontId="42" fillId="0" borderId="0" applyNumberFormat="0" applyFill="0" applyBorder="0">
      <alignment/>
      <protection locked="0"/>
    </xf>
    <xf numFmtId="0" fontId="43" fillId="0" borderId="0" applyNumberFormat="0" applyFill="0" applyBorder="0">
      <alignment/>
      <protection locked="0"/>
    </xf>
    <xf numFmtId="0" fontId="43" fillId="0" borderId="0" applyNumberFormat="0" applyFill="0" applyBorder="0">
      <alignment/>
      <protection locked="0"/>
    </xf>
    <xf numFmtId="0" fontId="42" fillId="0" borderId="0" applyNumberFormat="0" applyFill="0" applyBorder="0">
      <alignment/>
      <protection locked="0"/>
    </xf>
    <xf numFmtId="0" fontId="43" fillId="0" borderId="0" applyNumberFormat="0" applyFill="0" applyBorder="0">
      <alignment/>
      <protection locked="0"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>
      <alignment/>
      <protection/>
    </xf>
    <xf numFmtId="0" fontId="24" fillId="0" borderId="0">
      <alignment/>
      <protection/>
    </xf>
    <xf numFmtId="167" fontId="2" fillId="0" borderId="0">
      <alignment horizontal="center" vertical="center"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9" fillId="0" borderId="15" applyProtection="0">
      <alignment vertical="center"/>
    </xf>
    <xf numFmtId="0" fontId="49" fillId="0" borderId="16" applyProtection="0">
      <alignment vertical="center"/>
    </xf>
    <xf numFmtId="0" fontId="49" fillId="0" borderId="15" applyProtection="0">
      <alignment vertical="center"/>
    </xf>
    <xf numFmtId="0" fontId="49" fillId="0" borderId="16" applyProtection="0">
      <alignment vertical="center"/>
    </xf>
    <xf numFmtId="0" fontId="49" fillId="0" borderId="15" applyProtection="0">
      <alignment vertical="center"/>
    </xf>
    <xf numFmtId="0" fontId="49" fillId="0" borderId="16" applyProtection="0">
      <alignment vertical="center"/>
    </xf>
    <xf numFmtId="0" fontId="49" fillId="0" borderId="15" applyProtection="0">
      <alignment vertical="center"/>
    </xf>
    <xf numFmtId="0" fontId="49" fillId="0" borderId="16" applyProtection="0">
      <alignment vertical="center"/>
    </xf>
    <xf numFmtId="0" fontId="49" fillId="0" borderId="15" applyProtection="0">
      <alignment vertical="center"/>
    </xf>
    <xf numFmtId="0" fontId="49" fillId="0" borderId="16" applyProtection="0">
      <alignment vertical="center"/>
    </xf>
    <xf numFmtId="3" fontId="49" fillId="0" borderId="19">
      <alignment horizontal="left"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22">
    <xf numFmtId="0" fontId="0" fillId="0" borderId="0" xfId="0"/>
    <xf numFmtId="0" fontId="32" fillId="0" borderId="0" xfId="0" applyFont="1" applyAlignment="1">
      <alignment horizontal="center" vertical="center" readingOrder="1"/>
    </xf>
    <xf numFmtId="0" fontId="33" fillId="0" borderId="0" xfId="0" applyFont="1" applyAlignment="1">
      <alignment horizontal="left" vertical="center" wrapText="1"/>
    </xf>
    <xf numFmtId="4" fontId="33" fillId="0" borderId="0" xfId="0" applyNumberFormat="1" applyFont="1" applyAlignment="1">
      <alignment horizontal="right" vertical="center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vertical="center"/>
    </xf>
    <xf numFmtId="0" fontId="33" fillId="0" borderId="0" xfId="0" applyFont="1" applyAlignment="1">
      <alignment horizontal="center" vertical="center"/>
    </xf>
    <xf numFmtId="49" fontId="34" fillId="0" borderId="0" xfId="0" applyNumberFormat="1" applyFont="1" applyAlignment="1">
      <alignment horizontal="center" vertical="center"/>
    </xf>
    <xf numFmtId="0" fontId="34" fillId="0" borderId="0" xfId="0" applyFont="1" applyAlignment="1">
      <alignment horizontal="center" vertical="center" wrapText="1"/>
    </xf>
    <xf numFmtId="4" fontId="34" fillId="0" borderId="0" xfId="0" applyNumberFormat="1" applyFont="1" applyAlignment="1">
      <alignment horizontal="center" vertical="center"/>
    </xf>
    <xf numFmtId="0" fontId="36" fillId="20" borderId="21" xfId="0" applyFont="1" applyFill="1" applyBorder="1" applyAlignment="1">
      <alignment horizontal="left" vertical="center" readingOrder="1"/>
    </xf>
    <xf numFmtId="0" fontId="36" fillId="20" borderId="21" xfId="0" applyFont="1" applyFill="1" applyBorder="1" applyAlignment="1">
      <alignment horizontal="center" vertical="center" readingOrder="1"/>
    </xf>
    <xf numFmtId="0" fontId="36" fillId="20" borderId="22" xfId="0" applyFont="1" applyFill="1" applyBorder="1" applyAlignment="1">
      <alignment horizontal="center" vertical="center" readingOrder="1"/>
    </xf>
    <xf numFmtId="0" fontId="36" fillId="20" borderId="23" xfId="0" applyFont="1" applyFill="1" applyBorder="1" applyAlignment="1">
      <alignment horizontal="center" vertical="center" readingOrder="1"/>
    </xf>
    <xf numFmtId="0" fontId="36" fillId="20" borderId="23" xfId="0" applyFont="1" applyFill="1" applyBorder="1" applyAlignment="1">
      <alignment horizontal="left" vertical="center"/>
    </xf>
    <xf numFmtId="0" fontId="36" fillId="20" borderId="23" xfId="0" applyFont="1" applyFill="1" applyBorder="1" applyAlignment="1">
      <alignment horizontal="center" vertical="center"/>
    </xf>
    <xf numFmtId="0" fontId="36" fillId="20" borderId="24" xfId="0" applyFont="1" applyFill="1" applyBorder="1" applyAlignment="1">
      <alignment horizontal="center" vertical="center"/>
    </xf>
    <xf numFmtId="0" fontId="37" fillId="29" borderId="25" xfId="0" applyFont="1" applyFill="1" applyBorder="1" applyAlignment="1">
      <alignment vertical="center"/>
    </xf>
    <xf numFmtId="49" fontId="36" fillId="30" borderId="26" xfId="0" applyNumberFormat="1" applyFont="1" applyFill="1" applyBorder="1" applyAlignment="1">
      <alignment vertical="center"/>
    </xf>
    <xf numFmtId="49" fontId="36" fillId="30" borderId="26" xfId="0" applyNumberFormat="1" applyFont="1" applyFill="1" applyBorder="1" applyAlignment="1">
      <alignment horizontal="left" vertical="center"/>
    </xf>
    <xf numFmtId="0" fontId="36" fillId="30" borderId="27" xfId="0" applyFont="1" applyFill="1" applyBorder="1" applyAlignment="1">
      <alignment vertical="center"/>
    </xf>
    <xf numFmtId="0" fontId="37" fillId="30" borderId="27" xfId="0" applyFont="1" applyFill="1" applyBorder="1" applyAlignment="1">
      <alignment vertical="center"/>
    </xf>
    <xf numFmtId="0" fontId="37" fillId="30" borderId="28" xfId="0" applyFont="1" applyFill="1" applyBorder="1" applyAlignment="1">
      <alignment vertical="center"/>
    </xf>
    <xf numFmtId="0" fontId="37" fillId="0" borderId="0" xfId="0" applyFont="1" applyAlignment="1">
      <alignment vertical="center"/>
    </xf>
    <xf numFmtId="0" fontId="35" fillId="0" borderId="29" xfId="0" applyFont="1" applyBorder="1" applyAlignment="1">
      <alignment vertical="center"/>
    </xf>
    <xf numFmtId="49" fontId="34" fillId="0" borderId="0" xfId="0" applyNumberFormat="1" applyFont="1" applyAlignment="1">
      <alignment horizontal="center"/>
    </xf>
    <xf numFmtId="0" fontId="34" fillId="0" borderId="0" xfId="0" applyFont="1"/>
    <xf numFmtId="4" fontId="34" fillId="0" borderId="0" xfId="0" applyNumberFormat="1" applyFont="1"/>
    <xf numFmtId="0" fontId="35" fillId="0" borderId="0" xfId="107" applyFont="1">
      <alignment/>
      <protection/>
    </xf>
    <xf numFmtId="0" fontId="39" fillId="22" borderId="30" xfId="0" applyFont="1" applyFill="1" applyBorder="1"/>
    <xf numFmtId="0" fontId="39" fillId="22" borderId="25" xfId="0" applyFont="1" applyFill="1" applyBorder="1"/>
    <xf numFmtId="49" fontId="39" fillId="22" borderId="25" xfId="0" applyNumberFormat="1" applyFont="1" applyFill="1" applyBorder="1" applyAlignment="1">
      <alignment horizontal="left" wrapText="1"/>
    </xf>
    <xf numFmtId="4" fontId="39" fillId="22" borderId="25" xfId="0" applyNumberFormat="1" applyFont="1" applyFill="1" applyBorder="1" applyAlignment="1">
      <alignment horizontal="center"/>
    </xf>
    <xf numFmtId="4" fontId="39" fillId="22" borderId="31" xfId="0" applyNumberFormat="1" applyFont="1" applyFill="1" applyBorder="1"/>
    <xf numFmtId="49" fontId="37" fillId="0" borderId="15" xfId="0" applyNumberFormat="1" applyFont="1" applyBorder="1" applyAlignment="1">
      <alignment horizontal="center" vertical="top"/>
    </xf>
    <xf numFmtId="0" fontId="37" fillId="0" borderId="15" xfId="0" applyFont="1" applyBorder="1" applyAlignment="1">
      <alignment horizontal="center" vertical="top"/>
    </xf>
    <xf numFmtId="0" fontId="36" fillId="0" borderId="15" xfId="0" applyFont="1" applyBorder="1" applyAlignment="1">
      <alignment horizontal="center" vertical="top" wrapText="1"/>
    </xf>
    <xf numFmtId="0" fontId="36" fillId="0" borderId="15" xfId="0" applyFont="1" applyBorder="1" applyAlignment="1">
      <alignment vertical="top" wrapText="1"/>
    </xf>
    <xf numFmtId="0" fontId="37" fillId="0" borderId="15" xfId="0" applyFont="1" applyBorder="1" applyAlignment="1">
      <alignment horizontal="center" vertical="top" wrapText="1"/>
    </xf>
    <xf numFmtId="4" fontId="34" fillId="0" borderId="15" xfId="0" applyNumberFormat="1" applyFont="1" applyBorder="1" applyAlignment="1">
      <alignment horizontal="center" vertical="center"/>
    </xf>
    <xf numFmtId="0" fontId="37" fillId="0" borderId="32" xfId="0" applyFont="1" applyBorder="1" applyAlignment="1">
      <alignment horizontal="center" vertical="top"/>
    </xf>
    <xf numFmtId="0" fontId="36" fillId="0" borderId="32" xfId="0" applyFont="1" applyBorder="1" applyAlignment="1">
      <alignment vertical="top" wrapText="1"/>
    </xf>
    <xf numFmtId="0" fontId="37" fillId="0" borderId="32" xfId="0" applyFont="1" applyBorder="1" applyAlignment="1">
      <alignment horizontal="center" vertical="top" wrapText="1"/>
    </xf>
    <xf numFmtId="4" fontId="34" fillId="0" borderId="32" xfId="0" applyNumberFormat="1" applyFont="1" applyBorder="1" applyAlignment="1">
      <alignment horizontal="center" vertical="center"/>
    </xf>
    <xf numFmtId="0" fontId="34" fillId="0" borderId="33" xfId="0" applyFont="1" applyBorder="1" applyAlignment="1">
      <alignment horizontal="center" vertical="center"/>
    </xf>
    <xf numFmtId="49" fontId="36" fillId="30" borderId="30" xfId="0" applyNumberFormat="1" applyFont="1" applyFill="1" applyBorder="1" applyAlignment="1">
      <alignment horizontal="left" vertical="center"/>
    </xf>
    <xf numFmtId="0" fontId="36" fillId="30" borderId="25" xfId="0" applyFont="1" applyFill="1" applyBorder="1" applyAlignment="1">
      <alignment vertical="center"/>
    </xf>
    <xf numFmtId="0" fontId="37" fillId="30" borderId="25" xfId="0" applyFont="1" applyFill="1" applyBorder="1" applyAlignment="1">
      <alignment vertical="center"/>
    </xf>
    <xf numFmtId="49" fontId="34" fillId="0" borderId="34" xfId="0" applyNumberFormat="1" applyFont="1" applyBorder="1" applyAlignment="1">
      <alignment vertical="center"/>
    </xf>
    <xf numFmtId="0" fontId="36" fillId="29" borderId="30" xfId="0" applyFont="1" applyFill="1" applyBorder="1" applyAlignment="1">
      <alignment horizontal="left" vertical="center" readingOrder="1"/>
    </xf>
    <xf numFmtId="49" fontId="34" fillId="0" borderId="35" xfId="0" applyNumberFormat="1" applyFont="1" applyBorder="1" applyAlignment="1">
      <alignment vertical="center"/>
    </xf>
    <xf numFmtId="0" fontId="34" fillId="0" borderId="35" xfId="0" applyFont="1" applyBorder="1" applyAlignment="1">
      <alignment vertical="center" wrapText="1"/>
    </xf>
    <xf numFmtId="4" fontId="34" fillId="0" borderId="35" xfId="0" applyNumberFormat="1" applyFont="1" applyBorder="1" applyAlignment="1">
      <alignment horizontal="center" vertical="center"/>
    </xf>
    <xf numFmtId="49" fontId="37" fillId="0" borderId="36" xfId="0" applyNumberFormat="1" applyFont="1" applyBorder="1" applyAlignment="1">
      <alignment horizontal="center" vertical="top"/>
    </xf>
    <xf numFmtId="49" fontId="38" fillId="0" borderId="30" xfId="0" applyNumberFormat="1" applyFont="1" applyBorder="1" applyAlignment="1">
      <alignment horizontal="center"/>
    </xf>
    <xf numFmtId="49" fontId="37" fillId="0" borderId="37" xfId="0" applyNumberFormat="1" applyFont="1" applyBorder="1" applyAlignment="1">
      <alignment horizontal="center" vertical="top"/>
    </xf>
    <xf numFmtId="49" fontId="37" fillId="0" borderId="29" xfId="0" applyNumberFormat="1" applyFont="1" applyBorder="1" applyAlignment="1">
      <alignment horizontal="center" vertical="top"/>
    </xf>
    <xf numFmtId="49" fontId="37" fillId="0" borderId="0" xfId="0" applyNumberFormat="1" applyFont="1" applyAlignment="1">
      <alignment horizontal="center" vertical="top"/>
    </xf>
    <xf numFmtId="0" fontId="37" fillId="0" borderId="0" xfId="0" applyFont="1" applyAlignment="1">
      <alignment horizontal="center" vertical="top"/>
    </xf>
    <xf numFmtId="0" fontId="36" fillId="0" borderId="0" xfId="0" applyFont="1" applyAlignment="1">
      <alignment vertical="top" wrapText="1"/>
    </xf>
    <xf numFmtId="0" fontId="37" fillId="0" borderId="0" xfId="0" applyFont="1" applyAlignment="1">
      <alignment horizontal="center" vertical="top" wrapText="1"/>
    </xf>
    <xf numFmtId="0" fontId="34" fillId="0" borderId="38" xfId="0" applyFont="1" applyBorder="1" applyAlignment="1">
      <alignment horizontal="center" vertical="center"/>
    </xf>
    <xf numFmtId="0" fontId="36" fillId="0" borderId="0" xfId="0" applyFont="1" applyAlignment="1">
      <alignment vertical="top" wrapText="1" shrinkToFit="1"/>
    </xf>
    <xf numFmtId="0" fontId="37" fillId="0" borderId="0" xfId="141" applyFont="1" applyFill="1" applyBorder="1" applyAlignment="1">
      <alignment horizontal="center" vertical="top" wrapText="1"/>
    </xf>
    <xf numFmtId="49" fontId="37" fillId="0" borderId="39" xfId="0" applyNumberFormat="1" applyFont="1" applyBorder="1" applyAlignment="1">
      <alignment horizontal="center" vertical="top"/>
    </xf>
    <xf numFmtId="0" fontId="37" fillId="0" borderId="39" xfId="0" applyFont="1" applyBorder="1" applyAlignment="1">
      <alignment horizontal="center" vertical="top"/>
    </xf>
    <xf numFmtId="0" fontId="36" fillId="0" borderId="39" xfId="0" applyFont="1" applyBorder="1" applyAlignment="1">
      <alignment vertical="top" wrapText="1"/>
    </xf>
    <xf numFmtId="0" fontId="37" fillId="0" borderId="39" xfId="0" applyFont="1" applyBorder="1" applyAlignment="1">
      <alignment horizontal="center" vertical="top" wrapText="1"/>
    </xf>
    <xf numFmtId="4" fontId="34" fillId="0" borderId="39" xfId="0" applyNumberFormat="1" applyFont="1" applyBorder="1" applyAlignment="1">
      <alignment horizontal="center" vertical="center"/>
    </xf>
    <xf numFmtId="49" fontId="37" fillId="0" borderId="40" xfId="0" applyNumberFormat="1" applyFont="1" applyBorder="1" applyAlignment="1">
      <alignment horizontal="center" vertical="top"/>
    </xf>
    <xf numFmtId="49" fontId="37" fillId="0" borderId="41" xfId="0" applyNumberFormat="1" applyFont="1" applyBorder="1" applyAlignment="1">
      <alignment horizontal="center" vertical="top"/>
    </xf>
    <xf numFmtId="0" fontId="34" fillId="0" borderId="42" xfId="0" applyFont="1" applyBorder="1" applyAlignment="1">
      <alignment horizontal="center" vertical="center"/>
    </xf>
    <xf numFmtId="0" fontId="37" fillId="30" borderId="31" xfId="0" applyFont="1" applyFill="1" applyBorder="1" applyAlignment="1">
      <alignment vertical="center"/>
    </xf>
    <xf numFmtId="0" fontId="34" fillId="0" borderId="43" xfId="0" applyFont="1" applyBorder="1" applyAlignment="1">
      <alignment horizontal="center" vertical="center"/>
    </xf>
    <xf numFmtId="49" fontId="34" fillId="0" borderId="29" xfId="0" applyNumberFormat="1" applyFont="1" applyBorder="1" applyAlignment="1">
      <alignment horizontal="center"/>
    </xf>
    <xf numFmtId="165" fontId="34" fillId="0" borderId="42" xfId="0" applyNumberFormat="1" applyFont="1" applyBorder="1"/>
    <xf numFmtId="0" fontId="34" fillId="0" borderId="44" xfId="0" applyFont="1" applyBorder="1" applyAlignment="1">
      <alignment horizontal="center" vertical="center"/>
    </xf>
    <xf numFmtId="0" fontId="37" fillId="29" borderId="31" xfId="0" applyFont="1" applyFill="1" applyBorder="1" applyAlignment="1">
      <alignment vertical="center"/>
    </xf>
    <xf numFmtId="49" fontId="37" fillId="0" borderId="45" xfId="0" applyNumberFormat="1" applyFont="1" applyBorder="1" applyAlignment="1">
      <alignment horizontal="center" vertical="top"/>
    </xf>
    <xf numFmtId="49" fontId="37" fillId="0" borderId="15" xfId="0" applyNumberFormat="1" applyFont="1" applyBorder="1" applyAlignment="1" quotePrefix="1">
      <alignment horizontal="center" vertical="top"/>
    </xf>
    <xf numFmtId="49" fontId="37" fillId="0" borderId="46" xfId="0" applyNumberFormat="1" applyFont="1" applyBorder="1" applyAlignment="1">
      <alignment horizontal="center" vertical="top"/>
    </xf>
    <xf numFmtId="0" fontId="37" fillId="0" borderId="45" xfId="0" applyFont="1" applyBorder="1" applyAlignment="1">
      <alignment horizontal="center" vertical="top"/>
    </xf>
    <xf numFmtId="0" fontId="36" fillId="0" borderId="45" xfId="0" applyFont="1" applyBorder="1" applyAlignment="1">
      <alignment vertical="top" wrapText="1"/>
    </xf>
    <xf numFmtId="0" fontId="37" fillId="0" borderId="45" xfId="0" applyFont="1" applyBorder="1" applyAlignment="1">
      <alignment horizontal="center" vertical="top" wrapText="1"/>
    </xf>
    <xf numFmtId="4" fontId="34" fillId="0" borderId="45" xfId="0" applyNumberFormat="1" applyFont="1" applyBorder="1" applyAlignment="1">
      <alignment horizontal="center" vertical="center"/>
    </xf>
    <xf numFmtId="0" fontId="36" fillId="0" borderId="15" xfId="0" applyFont="1" applyBorder="1" applyAlignment="1">
      <alignment vertical="top" wrapText="1" shrinkToFit="1"/>
    </xf>
    <xf numFmtId="0" fontId="36" fillId="0" borderId="47" xfId="450" applyFont="1" applyBorder="1" applyAlignment="1">
      <alignment vertical="top" wrapText="1" shrinkToFit="1"/>
      <protection/>
    </xf>
    <xf numFmtId="49" fontId="37" fillId="0" borderId="48" xfId="0" applyNumberFormat="1" applyFont="1" applyBorder="1" applyAlignment="1">
      <alignment horizontal="center" vertical="top"/>
    </xf>
    <xf numFmtId="0" fontId="22" fillId="0" borderId="49" xfId="0" applyFont="1" applyBorder="1" applyAlignment="1" applyProtection="1">
      <alignment horizontal="left" vertical="center" wrapText="1"/>
      <protection locked="0"/>
    </xf>
    <xf numFmtId="0" fontId="34" fillId="0" borderId="20" xfId="0" applyFont="1" applyBorder="1" applyAlignment="1">
      <alignment horizontal="center" vertical="center"/>
    </xf>
    <xf numFmtId="0" fontId="34" fillId="0" borderId="50" xfId="0" applyFont="1" applyBorder="1" applyAlignment="1">
      <alignment horizontal="center" vertical="center"/>
    </xf>
    <xf numFmtId="49" fontId="37" fillId="0" borderId="51" xfId="0" applyNumberFormat="1" applyFont="1" applyBorder="1" applyAlignment="1">
      <alignment horizontal="center" vertical="top"/>
    </xf>
    <xf numFmtId="178" fontId="35" fillId="0" borderId="0" xfId="107" applyNumberFormat="1" applyFont="1">
      <alignment/>
      <protection/>
    </xf>
    <xf numFmtId="178" fontId="35" fillId="0" borderId="0" xfId="0" applyNumberFormat="1" applyFont="1" applyAlignment="1">
      <alignment vertical="center"/>
    </xf>
    <xf numFmtId="178" fontId="36" fillId="20" borderId="22" xfId="0" applyNumberFormat="1" applyFont="1" applyFill="1" applyBorder="1" applyAlignment="1">
      <alignment horizontal="center" vertical="center"/>
    </xf>
    <xf numFmtId="178" fontId="36" fillId="20" borderId="23" xfId="0" applyNumberFormat="1" applyFont="1" applyFill="1" applyBorder="1" applyAlignment="1">
      <alignment horizontal="center" vertical="center"/>
    </xf>
    <xf numFmtId="178" fontId="36" fillId="20" borderId="23" xfId="0" applyNumberFormat="1" applyFont="1" applyFill="1" applyBorder="1" applyAlignment="1">
      <alignment horizontal="center" vertical="center" wrapText="1"/>
    </xf>
    <xf numFmtId="178" fontId="55" fillId="0" borderId="35" xfId="0" applyNumberFormat="1" applyFont="1" applyBorder="1" applyAlignment="1">
      <alignment horizontal="center" vertical="top"/>
    </xf>
    <xf numFmtId="178" fontId="56" fillId="0" borderId="35" xfId="0" applyNumberFormat="1" applyFont="1" applyBorder="1" applyAlignment="1">
      <alignment horizontal="center" vertical="top"/>
    </xf>
    <xf numFmtId="178" fontId="57" fillId="0" borderId="44" xfId="0" applyNumberFormat="1" applyFont="1" applyBorder="1" applyAlignment="1">
      <alignment vertical="top"/>
    </xf>
    <xf numFmtId="178" fontId="35" fillId="29" borderId="25" xfId="0" applyNumberFormat="1" applyFont="1" applyFill="1" applyBorder="1" applyAlignment="1">
      <alignment vertical="center"/>
    </xf>
    <xf numFmtId="178" fontId="35" fillId="29" borderId="31" xfId="0" applyNumberFormat="1" applyFont="1" applyFill="1" applyBorder="1" applyAlignment="1">
      <alignment vertical="center"/>
    </xf>
    <xf numFmtId="178" fontId="58" fillId="0" borderId="0" xfId="0" applyNumberFormat="1" applyFont="1" applyAlignment="1">
      <alignment horizontal="right" vertical="top"/>
    </xf>
    <xf numFmtId="178" fontId="34" fillId="0" borderId="0" xfId="0" applyNumberFormat="1" applyFont="1" applyAlignment="1">
      <alignment horizontal="right" vertical="top"/>
    </xf>
    <xf numFmtId="178" fontId="34" fillId="0" borderId="42" xfId="0" applyNumberFormat="1" applyFont="1" applyBorder="1" applyAlignment="1">
      <alignment horizontal="right" vertical="top"/>
    </xf>
    <xf numFmtId="178" fontId="37" fillId="30" borderId="25" xfId="0" applyNumberFormat="1" applyFont="1" applyFill="1" applyBorder="1" applyAlignment="1">
      <alignment vertical="center"/>
    </xf>
    <xf numFmtId="178" fontId="57" fillId="20" borderId="31" xfId="0" applyNumberFormat="1" applyFont="1" applyFill="1" applyBorder="1" applyAlignment="1">
      <alignment vertical="top"/>
    </xf>
    <xf numFmtId="178" fontId="35" fillId="0" borderId="22" xfId="0" applyNumberFormat="1" applyFont="1" applyBorder="1" applyAlignment="1">
      <alignment vertical="center"/>
    </xf>
    <xf numFmtId="178" fontId="35" fillId="0" borderId="23" xfId="0" applyNumberFormat="1" applyFont="1" applyBorder="1" applyAlignment="1">
      <alignment vertical="center"/>
    </xf>
    <xf numFmtId="178" fontId="34" fillId="0" borderId="23" xfId="0" applyNumberFormat="1" applyFont="1" applyBorder="1" applyAlignment="1">
      <alignment horizontal="right" vertical="top"/>
    </xf>
    <xf numFmtId="178" fontId="34" fillId="0" borderId="24" xfId="0" applyNumberFormat="1" applyFont="1" applyBorder="1" applyAlignment="1">
      <alignment horizontal="right" vertical="top"/>
    </xf>
    <xf numFmtId="178" fontId="34" fillId="0" borderId="52" xfId="0" applyNumberFormat="1" applyFont="1" applyBorder="1" applyAlignment="1">
      <alignment horizontal="right" vertical="top"/>
    </xf>
    <xf numFmtId="178" fontId="58" fillId="0" borderId="36" xfId="0" applyNumberFormat="1" applyFont="1" applyBorder="1" applyAlignment="1">
      <alignment horizontal="center" vertical="top"/>
    </xf>
    <xf numFmtId="178" fontId="58" fillId="0" borderId="15" xfId="0" applyNumberFormat="1" applyFont="1" applyBorder="1" applyAlignment="1">
      <alignment horizontal="right" vertical="top"/>
    </xf>
    <xf numFmtId="178" fontId="34" fillId="0" borderId="15" xfId="0" applyNumberFormat="1" applyFont="1" applyBorder="1" applyAlignment="1">
      <alignment horizontal="right" vertical="top"/>
    </xf>
    <xf numFmtId="178" fontId="34" fillId="0" borderId="38" xfId="0" applyNumberFormat="1" applyFont="1" applyBorder="1" applyAlignment="1">
      <alignment horizontal="right" vertical="top"/>
    </xf>
    <xf numFmtId="178" fontId="58" fillId="0" borderId="46" xfId="0" applyNumberFormat="1" applyFont="1" applyBorder="1" applyAlignment="1">
      <alignment horizontal="center" vertical="top"/>
    </xf>
    <xf numFmtId="178" fontId="58" fillId="0" borderId="45" xfId="0" applyNumberFormat="1" applyFont="1" applyBorder="1" applyAlignment="1">
      <alignment horizontal="right" vertical="top"/>
    </xf>
    <xf numFmtId="178" fontId="34" fillId="0" borderId="45" xfId="0" applyNumberFormat="1" applyFont="1" applyBorder="1" applyAlignment="1">
      <alignment horizontal="right" vertical="top"/>
    </xf>
    <xf numFmtId="178" fontId="34" fillId="0" borderId="53" xfId="0" applyNumberFormat="1" applyFont="1" applyBorder="1" applyAlignment="1">
      <alignment horizontal="right" vertical="top"/>
    </xf>
    <xf numFmtId="178" fontId="35" fillId="0" borderId="54" xfId="0" applyNumberFormat="1" applyFont="1" applyBorder="1" applyAlignment="1">
      <alignment vertical="center"/>
    </xf>
    <xf numFmtId="178" fontId="35" fillId="0" borderId="52" xfId="0" applyNumberFormat="1" applyFont="1" applyBorder="1" applyAlignment="1">
      <alignment vertical="center"/>
    </xf>
    <xf numFmtId="178" fontId="34" fillId="0" borderId="55" xfId="0" applyNumberFormat="1" applyFont="1" applyBorder="1" applyAlignment="1">
      <alignment horizontal="right" vertical="top"/>
    </xf>
    <xf numFmtId="178" fontId="58" fillId="0" borderId="48" xfId="0" applyNumberFormat="1" applyFont="1" applyBorder="1" applyAlignment="1">
      <alignment vertical="top"/>
    </xf>
    <xf numFmtId="178" fontId="58" fillId="0" borderId="47" xfId="0" applyNumberFormat="1" applyFont="1" applyBorder="1" applyAlignment="1">
      <alignment horizontal="right" vertical="top"/>
    </xf>
    <xf numFmtId="178" fontId="58" fillId="0" borderId="56" xfId="0" applyNumberFormat="1" applyFont="1" applyBorder="1" applyAlignment="1">
      <alignment horizontal="right" vertical="top"/>
    </xf>
    <xf numFmtId="178" fontId="58" fillId="0" borderId="57" xfId="0" applyNumberFormat="1" applyFont="1" applyBorder="1" applyAlignment="1">
      <alignment horizontal="right" vertical="top"/>
    </xf>
    <xf numFmtId="178" fontId="35" fillId="0" borderId="21" xfId="0" applyNumberFormat="1" applyFont="1" applyBorder="1" applyAlignment="1">
      <alignment vertical="center"/>
    </xf>
    <xf numFmtId="178" fontId="58" fillId="0" borderId="36" xfId="0" applyNumberFormat="1" applyFont="1" applyBorder="1" applyAlignment="1">
      <alignment horizontal="center" vertical="center"/>
    </xf>
    <xf numFmtId="178" fontId="58" fillId="0" borderId="56" xfId="0" applyNumberFormat="1" applyFont="1" applyBorder="1" applyAlignment="1">
      <alignment horizontal="center" vertical="center"/>
    </xf>
    <xf numFmtId="178" fontId="58" fillId="0" borderId="58" xfId="0" applyNumberFormat="1" applyFont="1" applyBorder="1" applyAlignment="1">
      <alignment horizontal="right" vertical="top"/>
    </xf>
    <xf numFmtId="178" fontId="58" fillId="0" borderId="32" xfId="0" applyNumberFormat="1" applyFont="1" applyBorder="1" applyAlignment="1">
      <alignment horizontal="right" vertical="top"/>
    </xf>
    <xf numFmtId="178" fontId="34" fillId="0" borderId="32" xfId="0" applyNumberFormat="1" applyFont="1" applyBorder="1" applyAlignment="1">
      <alignment horizontal="right" vertical="top"/>
    </xf>
    <xf numFmtId="178" fontId="34" fillId="0" borderId="33" xfId="0" applyNumberFormat="1" applyFont="1" applyBorder="1" applyAlignment="1">
      <alignment horizontal="right" vertical="top"/>
    </xf>
    <xf numFmtId="178" fontId="58" fillId="0" borderId="36" xfId="0" applyNumberFormat="1" applyFont="1" applyBorder="1" applyAlignment="1">
      <alignment horizontal="right" vertical="top"/>
    </xf>
    <xf numFmtId="178" fontId="35" fillId="0" borderId="24" xfId="0" applyNumberFormat="1" applyFont="1" applyBorder="1" applyAlignment="1">
      <alignment vertical="center"/>
    </xf>
    <xf numFmtId="178" fontId="35" fillId="0" borderId="29" xfId="0" applyNumberFormat="1" applyFont="1" applyBorder="1" applyAlignment="1">
      <alignment vertical="center"/>
    </xf>
    <xf numFmtId="178" fontId="35" fillId="0" borderId="59" xfId="0" applyNumberFormat="1" applyFont="1" applyBorder="1" applyAlignment="1">
      <alignment vertical="center"/>
    </xf>
    <xf numFmtId="178" fontId="35" fillId="0" borderId="55" xfId="0" applyNumberFormat="1" applyFont="1" applyBorder="1" applyAlignment="1">
      <alignment vertical="center"/>
    </xf>
    <xf numFmtId="178" fontId="35" fillId="0" borderId="15" xfId="0" applyNumberFormat="1" applyFont="1" applyBorder="1" applyAlignment="1">
      <alignment vertical="center"/>
    </xf>
    <xf numFmtId="178" fontId="35" fillId="0" borderId="36" xfId="0" applyNumberFormat="1" applyFont="1" applyBorder="1" applyAlignment="1">
      <alignment vertical="center"/>
    </xf>
    <xf numFmtId="178" fontId="58" fillId="0" borderId="46" xfId="0" applyNumberFormat="1" applyFont="1" applyBorder="1" applyAlignment="1">
      <alignment horizontal="right" vertical="top"/>
    </xf>
    <xf numFmtId="178" fontId="35" fillId="0" borderId="60" xfId="0" applyNumberFormat="1" applyFont="1" applyBorder="1" applyAlignment="1">
      <alignment vertical="center"/>
    </xf>
    <xf numFmtId="178" fontId="34" fillId="0" borderId="60" xfId="0" applyNumberFormat="1" applyFont="1" applyBorder="1" applyAlignment="1">
      <alignment horizontal="right" vertical="top"/>
    </xf>
    <xf numFmtId="178" fontId="34" fillId="0" borderId="61" xfId="0" applyNumberFormat="1" applyFont="1" applyBorder="1" applyAlignment="1">
      <alignment horizontal="right" vertical="top"/>
    </xf>
    <xf numFmtId="178" fontId="37" fillId="30" borderId="35" xfId="0" applyNumberFormat="1" applyFont="1" applyFill="1" applyBorder="1" applyAlignment="1">
      <alignment vertical="center"/>
    </xf>
    <xf numFmtId="178" fontId="57" fillId="20" borderId="44" xfId="0" applyNumberFormat="1" applyFont="1" applyFill="1" applyBorder="1" applyAlignment="1">
      <alignment vertical="top"/>
    </xf>
    <xf numFmtId="178" fontId="35" fillId="0" borderId="46" xfId="0" applyNumberFormat="1" applyFont="1" applyBorder="1" applyAlignment="1">
      <alignment vertical="center"/>
    </xf>
    <xf numFmtId="178" fontId="35" fillId="0" borderId="45" xfId="0" applyNumberFormat="1" applyFont="1" applyBorder="1" applyAlignment="1">
      <alignment vertical="center"/>
    </xf>
    <xf numFmtId="178" fontId="37" fillId="30" borderId="60" xfId="0" applyNumberFormat="1" applyFont="1" applyFill="1" applyBorder="1" applyAlignment="1">
      <alignment vertical="center"/>
    </xf>
    <xf numFmtId="178" fontId="57" fillId="20" borderId="61" xfId="0" applyNumberFormat="1" applyFont="1" applyFill="1" applyBorder="1" applyAlignment="1">
      <alignment vertical="top"/>
    </xf>
    <xf numFmtId="178" fontId="58" fillId="0" borderId="62" xfId="0" applyNumberFormat="1" applyFont="1" applyBorder="1" applyAlignment="1">
      <alignment horizontal="right" vertical="top"/>
    </xf>
    <xf numFmtId="178" fontId="39" fillId="22" borderId="25" xfId="0" applyNumberFormat="1" applyFont="1" applyFill="1" applyBorder="1"/>
    <xf numFmtId="178" fontId="39" fillId="22" borderId="31" xfId="0" applyNumberFormat="1" applyFont="1" applyFill="1" applyBorder="1"/>
    <xf numFmtId="49" fontId="36" fillId="0" borderId="34" xfId="0" applyNumberFormat="1" applyFont="1" applyBorder="1" applyAlignment="1">
      <alignment horizontal="left"/>
    </xf>
    <xf numFmtId="49" fontId="36" fillId="0" borderId="35" xfId="0" applyNumberFormat="1" applyFont="1" applyBorder="1" applyAlignment="1">
      <alignment horizontal="left"/>
    </xf>
    <xf numFmtId="0" fontId="36" fillId="0" borderId="35" xfId="0" applyFont="1" applyBorder="1" applyAlignment="1">
      <alignment horizontal="left"/>
    </xf>
    <xf numFmtId="0" fontId="36" fillId="0" borderId="44" xfId="0" applyFont="1" applyBorder="1" applyAlignment="1">
      <alignment horizontal="left"/>
    </xf>
    <xf numFmtId="49" fontId="34" fillId="0" borderId="29" xfId="0" applyNumberFormat="1" applyFont="1" applyBorder="1" applyAlignment="1">
      <alignment horizontal="left" vertical="top" wrapText="1"/>
    </xf>
    <xf numFmtId="49" fontId="34" fillId="0" borderId="0" xfId="0" applyNumberFormat="1" applyFont="1" applyAlignment="1">
      <alignment horizontal="left" vertical="top" wrapText="1"/>
    </xf>
    <xf numFmtId="0" fontId="37" fillId="0" borderId="0" xfId="0" applyFont="1" applyAlignment="1">
      <alignment horizontal="left" vertical="top" wrapText="1"/>
    </xf>
    <xf numFmtId="0" fontId="37" fillId="0" borderId="42" xfId="0" applyFont="1" applyBorder="1" applyAlignment="1">
      <alignment horizontal="left" vertical="top" wrapText="1"/>
    </xf>
    <xf numFmtId="49" fontId="34" fillId="0" borderId="63" xfId="0" applyNumberFormat="1" applyFont="1" applyBorder="1" applyAlignment="1">
      <alignment horizontal="left" vertical="top" wrapText="1"/>
    </xf>
    <xf numFmtId="49" fontId="34" fillId="0" borderId="60" xfId="0" applyNumberFormat="1" applyFont="1" applyBorder="1" applyAlignment="1">
      <alignment horizontal="left" vertical="top" wrapText="1"/>
    </xf>
    <xf numFmtId="0" fontId="37" fillId="0" borderId="60" xfId="0" applyFont="1" applyBorder="1" applyAlignment="1">
      <alignment horizontal="left" vertical="top" wrapText="1"/>
    </xf>
    <xf numFmtId="0" fontId="37" fillId="0" borderId="61" xfId="0" applyFont="1" applyBorder="1" applyAlignment="1">
      <alignment horizontal="left" vertical="top" wrapText="1"/>
    </xf>
    <xf numFmtId="0" fontId="37" fillId="0" borderId="26" xfId="0" applyFont="1" applyBorder="1" applyAlignment="1">
      <alignment vertical="top" wrapText="1"/>
    </xf>
    <xf numFmtId="0" fontId="37" fillId="0" borderId="27" xfId="0" applyFont="1" applyBorder="1" applyAlignment="1">
      <alignment vertical="top" wrapText="1"/>
    </xf>
    <xf numFmtId="0" fontId="37" fillId="0" borderId="27" xfId="0" applyFont="1" applyBorder="1" applyAlignment="1">
      <alignment wrapText="1"/>
    </xf>
    <xf numFmtId="0" fontId="37" fillId="0" borderId="40" xfId="0" applyFont="1" applyBorder="1" applyAlignment="1">
      <alignment vertical="top" wrapText="1"/>
    </xf>
    <xf numFmtId="0" fontId="37" fillId="0" borderId="17" xfId="0" applyFont="1" applyBorder="1" applyAlignment="1">
      <alignment vertical="top" wrapText="1"/>
    </xf>
    <xf numFmtId="0" fontId="37" fillId="0" borderId="34" xfId="0" applyFont="1" applyBorder="1" applyAlignment="1">
      <alignment vertical="top" wrapText="1"/>
    </xf>
    <xf numFmtId="0" fontId="37" fillId="0" borderId="35" xfId="0" applyFont="1" applyBorder="1" applyAlignment="1">
      <alignment vertical="top" wrapText="1"/>
    </xf>
    <xf numFmtId="0" fontId="37" fillId="0" borderId="44" xfId="0" applyFont="1" applyBorder="1" applyAlignment="1">
      <alignment vertical="top" wrapText="1"/>
    </xf>
    <xf numFmtId="0" fontId="37" fillId="0" borderId="28" xfId="0" applyFont="1" applyBorder="1" applyAlignment="1">
      <alignment vertical="top" wrapText="1"/>
    </xf>
    <xf numFmtId="0" fontId="37" fillId="0" borderId="37" xfId="0" applyFont="1" applyBorder="1" applyAlignment="1">
      <alignment vertical="top" wrapText="1"/>
    </xf>
    <xf numFmtId="0" fontId="37" fillId="0" borderId="39" xfId="0" applyFont="1" applyBorder="1" applyAlignment="1">
      <alignment vertical="top" wrapText="1"/>
    </xf>
    <xf numFmtId="0" fontId="37" fillId="0" borderId="39" xfId="0" applyFont="1" applyBorder="1" applyAlignment="1">
      <alignment wrapText="1"/>
    </xf>
    <xf numFmtId="0" fontId="37" fillId="0" borderId="43" xfId="0" applyFont="1" applyBorder="1" applyAlignment="1">
      <alignment wrapText="1"/>
    </xf>
    <xf numFmtId="0" fontId="37" fillId="0" borderId="64" xfId="0" applyFont="1" applyBorder="1" applyAlignment="1">
      <alignment vertical="top" wrapText="1"/>
    </xf>
    <xf numFmtId="0" fontId="37" fillId="0" borderId="17" xfId="0" applyFont="1" applyBorder="1" applyAlignment="1">
      <alignment wrapText="1"/>
    </xf>
    <xf numFmtId="0" fontId="37" fillId="0" borderId="28" xfId="0" applyFont="1" applyBorder="1" applyAlignment="1">
      <alignment wrapText="1"/>
    </xf>
    <xf numFmtId="0" fontId="36" fillId="20" borderId="65" xfId="0" applyFont="1" applyFill="1" applyBorder="1" applyAlignment="1">
      <alignment horizontal="center" vertical="center"/>
    </xf>
    <xf numFmtId="179" fontId="35" fillId="0" borderId="15" xfId="0" applyNumberFormat="1" applyFont="1" applyBorder="1" applyAlignment="1">
      <alignment vertical="center"/>
    </xf>
    <xf numFmtId="0" fontId="35" fillId="0" borderId="15" xfId="0" applyFont="1" applyBorder="1" applyAlignment="1">
      <alignment vertical="center"/>
    </xf>
    <xf numFmtId="179" fontId="35" fillId="0" borderId="0" xfId="0" applyNumberFormat="1" applyFont="1" applyAlignment="1">
      <alignment vertical="center"/>
    </xf>
    <xf numFmtId="49" fontId="37" fillId="29" borderId="59" xfId="0" applyNumberFormat="1" applyFont="1" applyFill="1" applyBorder="1" applyAlignment="1">
      <alignment horizontal="center" vertical="top"/>
    </xf>
    <xf numFmtId="49" fontId="37" fillId="29" borderId="52" xfId="0" applyNumberFormat="1" applyFont="1" applyFill="1" applyBorder="1" applyAlignment="1">
      <alignment horizontal="center" vertical="top"/>
    </xf>
    <xf numFmtId="49" fontId="37" fillId="29" borderId="54" xfId="0" applyNumberFormat="1" applyFont="1" applyFill="1" applyBorder="1" applyAlignment="1">
      <alignment horizontal="center" vertical="top"/>
    </xf>
    <xf numFmtId="0" fontId="37" fillId="29" borderId="52" xfId="0" applyFont="1" applyFill="1" applyBorder="1" applyAlignment="1">
      <alignment horizontal="center" vertical="top"/>
    </xf>
    <xf numFmtId="0" fontId="36" fillId="29" borderId="52" xfId="0" applyFont="1" applyFill="1" applyBorder="1" applyAlignment="1">
      <alignment vertical="top" wrapText="1" shrinkToFit="1" readingOrder="1"/>
    </xf>
    <xf numFmtId="4" fontId="34" fillId="29" borderId="52" xfId="0" applyNumberFormat="1" applyFont="1" applyFill="1" applyBorder="1" applyAlignment="1">
      <alignment horizontal="center" vertical="top"/>
    </xf>
    <xf numFmtId="0" fontId="34" fillId="29" borderId="66" xfId="0" applyFont="1" applyFill="1" applyBorder="1" applyAlignment="1">
      <alignment horizontal="center" vertical="top"/>
    </xf>
    <xf numFmtId="178" fontId="58" fillId="29" borderId="59" xfId="0" applyNumberFormat="1" applyFont="1" applyFill="1" applyBorder="1" applyAlignment="1">
      <alignment horizontal="center" vertical="top"/>
    </xf>
    <xf numFmtId="178" fontId="58" fillId="29" borderId="52" xfId="0" applyNumberFormat="1" applyFont="1" applyFill="1" applyBorder="1" applyAlignment="1">
      <alignment horizontal="right" vertical="top"/>
    </xf>
    <xf numFmtId="178" fontId="34" fillId="29" borderId="52" xfId="0" applyNumberFormat="1" applyFont="1" applyFill="1" applyBorder="1" applyAlignment="1">
      <alignment horizontal="right" vertical="top"/>
    </xf>
    <xf numFmtId="49" fontId="37" fillId="29" borderId="36" xfId="0" applyNumberFormat="1" applyFont="1" applyFill="1" applyBorder="1" applyAlignment="1">
      <alignment horizontal="center" vertical="top"/>
    </xf>
    <xf numFmtId="49" fontId="37" fillId="29" borderId="15" xfId="0" applyNumberFormat="1" applyFont="1" applyFill="1" applyBorder="1" applyAlignment="1">
      <alignment horizontal="center" vertical="top"/>
    </xf>
    <xf numFmtId="49" fontId="37" fillId="29" borderId="48" xfId="0" applyNumberFormat="1" applyFont="1" applyFill="1" applyBorder="1" applyAlignment="1">
      <alignment horizontal="center" vertical="top"/>
    </xf>
    <xf numFmtId="0" fontId="37" fillId="29" borderId="15" xfId="0" applyFont="1" applyFill="1" applyBorder="1" applyAlignment="1">
      <alignment horizontal="center" vertical="top"/>
    </xf>
    <xf numFmtId="0" fontId="36" fillId="29" borderId="15" xfId="0" applyFont="1" applyFill="1" applyBorder="1" applyAlignment="1">
      <alignment vertical="top" wrapText="1" shrinkToFit="1" readingOrder="1"/>
    </xf>
    <xf numFmtId="4" fontId="34" fillId="29" borderId="15" xfId="0" applyNumberFormat="1" applyFont="1" applyFill="1" applyBorder="1" applyAlignment="1">
      <alignment horizontal="center" vertical="top"/>
    </xf>
    <xf numFmtId="0" fontId="34" fillId="29" borderId="20" xfId="0" applyFont="1" applyFill="1" applyBorder="1" applyAlignment="1">
      <alignment horizontal="center" vertical="top"/>
    </xf>
    <xf numFmtId="178" fontId="58" fillId="29" borderId="36" xfId="0" applyNumberFormat="1" applyFont="1" applyFill="1" applyBorder="1" applyAlignment="1">
      <alignment horizontal="center" vertical="top"/>
    </xf>
    <xf numFmtId="178" fontId="58" fillId="29" borderId="15" xfId="0" applyNumberFormat="1" applyFont="1" applyFill="1" applyBorder="1" applyAlignment="1">
      <alignment horizontal="right" vertical="top"/>
    </xf>
    <xf numFmtId="178" fontId="34" fillId="29" borderId="15" xfId="0" applyNumberFormat="1" applyFont="1" applyFill="1" applyBorder="1" applyAlignment="1">
      <alignment horizontal="right" vertical="top"/>
    </xf>
    <xf numFmtId="178" fontId="34" fillId="29" borderId="38" xfId="0" applyNumberFormat="1" applyFont="1" applyFill="1" applyBorder="1" applyAlignment="1">
      <alignment horizontal="right" vertical="top"/>
    </xf>
    <xf numFmtId="49" fontId="37" fillId="29" borderId="56" xfId="0" applyNumberFormat="1" applyFont="1" applyFill="1" applyBorder="1" applyAlignment="1">
      <alignment horizontal="center" vertical="top"/>
    </xf>
    <xf numFmtId="49" fontId="37" fillId="29" borderId="47" xfId="0" applyNumberFormat="1" applyFont="1" applyFill="1" applyBorder="1" applyAlignment="1">
      <alignment horizontal="center" vertical="top"/>
    </xf>
    <xf numFmtId="49" fontId="37" fillId="29" borderId="57" xfId="0" applyNumberFormat="1" applyFont="1" applyFill="1" applyBorder="1" applyAlignment="1">
      <alignment horizontal="center" vertical="top"/>
    </xf>
    <xf numFmtId="0" fontId="37" fillId="29" borderId="47" xfId="0" applyFont="1" applyFill="1" applyBorder="1" applyAlignment="1">
      <alignment horizontal="center" vertical="top"/>
    </xf>
    <xf numFmtId="0" fontId="36" fillId="29" borderId="47" xfId="0" applyFont="1" applyFill="1" applyBorder="1" applyAlignment="1">
      <alignment vertical="top" wrapText="1" shrinkToFit="1" readingOrder="1"/>
    </xf>
    <xf numFmtId="4" fontId="34" fillId="29" borderId="47" xfId="0" applyNumberFormat="1" applyFont="1" applyFill="1" applyBorder="1" applyAlignment="1">
      <alignment horizontal="center" vertical="top"/>
    </xf>
    <xf numFmtId="0" fontId="34" fillId="29" borderId="67" xfId="0" applyFont="1" applyFill="1" applyBorder="1" applyAlignment="1">
      <alignment horizontal="center" vertical="top"/>
    </xf>
    <xf numFmtId="0" fontId="36" fillId="29" borderId="15" xfId="0" applyFont="1" applyFill="1" applyBorder="1" applyAlignment="1">
      <alignment vertical="top" wrapText="1"/>
    </xf>
    <xf numFmtId="0" fontId="37" fillId="29" borderId="15" xfId="0" applyFont="1" applyFill="1" applyBorder="1" applyAlignment="1">
      <alignment horizontal="center" vertical="top" wrapText="1"/>
    </xf>
    <xf numFmtId="4" fontId="34" fillId="29" borderId="15" xfId="0" applyNumberFormat="1" applyFont="1" applyFill="1" applyBorder="1" applyAlignment="1">
      <alignment horizontal="center" vertical="center"/>
    </xf>
    <xf numFmtId="0" fontId="34" fillId="29" borderId="20" xfId="0" applyFont="1" applyFill="1" applyBorder="1" applyAlignment="1">
      <alignment horizontal="center" vertical="center"/>
    </xf>
    <xf numFmtId="178" fontId="58" fillId="29" borderId="36" xfId="0" applyNumberFormat="1" applyFont="1" applyFill="1" applyBorder="1" applyAlignment="1">
      <alignment horizontal="right" vertical="top"/>
    </xf>
    <xf numFmtId="0" fontId="34" fillId="29" borderId="38" xfId="0" applyFont="1" applyFill="1" applyBorder="1" applyAlignment="1">
      <alignment horizontal="center" vertical="center"/>
    </xf>
    <xf numFmtId="178" fontId="58" fillId="29" borderId="57" xfId="0" applyNumberFormat="1" applyFont="1" applyFill="1" applyBorder="1" applyAlignment="1">
      <alignment horizontal="right" vertical="top"/>
    </xf>
    <xf numFmtId="178" fontId="58" fillId="29" borderId="47" xfId="0" applyNumberFormat="1" applyFont="1" applyFill="1" applyBorder="1" applyAlignment="1">
      <alignment horizontal="right" vertical="top"/>
    </xf>
  </cellXfs>
  <cellStyles count="43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_06_FOX_6EX11_soupis_vykonu_100205_revA" xfId="20"/>
    <cellStyle name="_06_GCZ_BQ_SO_1241_Hruba" xfId="21"/>
    <cellStyle name="_06_GCZ_BQ_SO_1242+1710_Hruba" xfId="22"/>
    <cellStyle name="_06_GCZ_BQ_SO_1510_Hruba" xfId="23"/>
    <cellStyle name="_06_GCZ_BQ_SO_1810_Hruba" xfId="24"/>
    <cellStyle name="_6VX01" xfId="25"/>
    <cellStyle name="_ELEKTRO_01_Components_100505" xfId="26"/>
    <cellStyle name="_F6_BS_SO 01+04_6SX01" xfId="27"/>
    <cellStyle name="_SO 05_F6_rain wat drain.060531" xfId="28"/>
    <cellStyle name="_SO 16_6VX01_vzduchotechnika" xfId="29"/>
    <cellStyle name="_TI_SO 01_060301_cz_en" xfId="30"/>
    <cellStyle name="_Výkaz výměr" xfId="31"/>
    <cellStyle name="1D čísla" xfId="32"/>
    <cellStyle name="20 % - zvýraznenie1" xfId="33"/>
    <cellStyle name="20 % - zvýraznenie2" xfId="34"/>
    <cellStyle name="20 % - zvýraznenie3" xfId="35"/>
    <cellStyle name="20 % - zvýraznenie4" xfId="36"/>
    <cellStyle name="20 % - zvýraznenie5" xfId="37"/>
    <cellStyle name="20 % - zvýraznenie6" xfId="38"/>
    <cellStyle name="20% - Accent1" xfId="39"/>
    <cellStyle name="20% - Accent2" xfId="40"/>
    <cellStyle name="20% - Accent3" xfId="41"/>
    <cellStyle name="20% - Accent4" xfId="42"/>
    <cellStyle name="20% - Accent5" xfId="43"/>
    <cellStyle name="20% - Accent6" xfId="44"/>
    <cellStyle name="2D čísla" xfId="45"/>
    <cellStyle name="3D čísla" xfId="46"/>
    <cellStyle name="40 % - zvýraznenie1" xfId="47"/>
    <cellStyle name="40 % - zvýraznenie2" xfId="48"/>
    <cellStyle name="40 % - zvýraznenie3" xfId="49"/>
    <cellStyle name="40 % - zvýraznenie4" xfId="50"/>
    <cellStyle name="40 % - zvýraznenie5" xfId="51"/>
    <cellStyle name="40 % - zvýraznenie6" xfId="52"/>
    <cellStyle name="40% - Accent1" xfId="53"/>
    <cellStyle name="40% - Accent2" xfId="54"/>
    <cellStyle name="40% - Accent3" xfId="55"/>
    <cellStyle name="40% - Accent4" xfId="56"/>
    <cellStyle name="40% - Accent5" xfId="57"/>
    <cellStyle name="40% - Accent6" xfId="58"/>
    <cellStyle name="60 % - zvýraznenie1" xfId="59"/>
    <cellStyle name="60 % - zvýraznenie2" xfId="60"/>
    <cellStyle name="60 % - zvýraznenie3" xfId="61"/>
    <cellStyle name="60 % - zvýraznenie4" xfId="62"/>
    <cellStyle name="60 % - zvýraznenie5" xfId="63"/>
    <cellStyle name="60 % - zvýraznenie6" xfId="64"/>
    <cellStyle name="60% - Accent1" xfId="65"/>
    <cellStyle name="60% - Accent2" xfId="66"/>
    <cellStyle name="60% - Accent3" xfId="67"/>
    <cellStyle name="60% - Accent4" xfId="68"/>
    <cellStyle name="60% - Accent5" xfId="69"/>
    <cellStyle name="60% - Accent6" xfId="70"/>
    <cellStyle name="Accent1" xfId="71"/>
    <cellStyle name="Accent2" xfId="72"/>
    <cellStyle name="Accent3" xfId="73"/>
    <cellStyle name="Accent4" xfId="74"/>
    <cellStyle name="Accent5" xfId="75"/>
    <cellStyle name="Accent6" xfId="76"/>
    <cellStyle name="Bad" xfId="77"/>
    <cellStyle name="Calculation" xfId="78"/>
    <cellStyle name="Celá čísla" xfId="79"/>
    <cellStyle name="Dobrá" xfId="80"/>
    <cellStyle name="Explanatory Text" xfId="81"/>
    <cellStyle name="fnRegressQ" xfId="82"/>
    <cellStyle name="Good" xfId="83"/>
    <cellStyle name="Heading 1" xfId="84"/>
    <cellStyle name="Heading 2" xfId="85"/>
    <cellStyle name="Heading 3" xfId="86"/>
    <cellStyle name="Heading 4" xfId="87"/>
    <cellStyle name="Hlavička" xfId="88"/>
    <cellStyle name="Check Cell" xfId="89"/>
    <cellStyle name="Input" xfId="90"/>
    <cellStyle name="Kontrolná bunka" xfId="91"/>
    <cellStyle name="Linked Cell" xfId="92"/>
    <cellStyle name="Nadpis listu" xfId="93"/>
    <cellStyle name="Neutral" xfId="94"/>
    <cellStyle name="Neutrálna" xfId="95"/>
    <cellStyle name="Normal 2" xfId="96"/>
    <cellStyle name="normálne 2" xfId="97"/>
    <cellStyle name="normálne 3" xfId="98"/>
    <cellStyle name="normálne 4" xfId="99"/>
    <cellStyle name="normálne 5" xfId="100"/>
    <cellStyle name="normálne 6" xfId="101"/>
    <cellStyle name="Normální 2" xfId="102"/>
    <cellStyle name="normální 3" xfId="103"/>
    <cellStyle name="normální 3 2" xfId="104"/>
    <cellStyle name="normální 4" xfId="105"/>
    <cellStyle name="normální 5" xfId="106"/>
    <cellStyle name="normální_GB_TB6A_SANITARY_BQ_071601_Vorac" xfId="107"/>
    <cellStyle name="Note" xfId="108"/>
    <cellStyle name="Output" xfId="109"/>
    <cellStyle name="Podhlavička" xfId="110"/>
    <cellStyle name="pozice" xfId="111"/>
    <cellStyle name="Prepojená bunka" xfId="112"/>
    <cellStyle name="procent 2" xfId="113"/>
    <cellStyle name="procent 2 2" xfId="114"/>
    <cellStyle name="rozpočet" xfId="115"/>
    <cellStyle name="Spolu" xfId="116"/>
    <cellStyle name="Styl 1" xfId="117"/>
    <cellStyle name="Styl 1 2" xfId="118"/>
    <cellStyle name="Styl 1_SO 001-70  VZT-POL" xfId="119"/>
    <cellStyle name="Style 1" xfId="120"/>
    <cellStyle name="Style 1 2" xfId="121"/>
    <cellStyle name="Štýl 1" xfId="122"/>
    <cellStyle name="Text upozornenia" xfId="123"/>
    <cellStyle name="Title" xfId="124"/>
    <cellStyle name="titre1" xfId="125"/>
    <cellStyle name="titre2" xfId="126"/>
    <cellStyle name="Titul" xfId="127"/>
    <cellStyle name="Total" xfId="128"/>
    <cellStyle name="Vysvetľujúci text" xfId="129"/>
    <cellStyle name="Warning Text" xfId="130"/>
    <cellStyle name="Zlá" xfId="131"/>
    <cellStyle name="Zvýraznenie1" xfId="132"/>
    <cellStyle name="Zvýraznenie2" xfId="133"/>
    <cellStyle name="Zvýraznenie3" xfId="134"/>
    <cellStyle name="Zvýraznenie4" xfId="135"/>
    <cellStyle name="Zvýraznenie5" xfId="136"/>
    <cellStyle name="Zvýraznenie6" xfId="137"/>
    <cellStyle name="桁区切り [0.00]_22Oct01Toyota Indirect Cost Summary Package-F(P&amp;W shop)" xfId="138"/>
    <cellStyle name="桁区切り_Package -F PROPOSED STAFF SCHEDULE 27,July,01" xfId="139"/>
    <cellStyle name="標準_031007Drawing schedule" xfId="140"/>
    <cellStyle name="Hypertextový odkaz" xfId="141"/>
    <cellStyle name="_010_P11P003_SWPh4_Cooling machine room_R00" xfId="142"/>
    <cellStyle name="_011_P11P003_Technology dampers_R00" xfId="143"/>
    <cellStyle name="_090118 AIRS (NET) cost estimation excl land leveling" xfId="144"/>
    <cellStyle name="_090202_KYOCERA II_NET_R03" xfId="145"/>
    <cellStyle name="_BOQ_SungWoo_Hitech_PH4_N110243A1_AZKLIMA_Contract" xfId="146"/>
    <cellStyle name="_DaikinD change work list ME_Re09" xfId="147"/>
    <cellStyle name="_DaikinD change work list ME_Re10" xfId="148"/>
    <cellStyle name="_DaikinD change work list ME_Re10 (2)" xfId="149"/>
    <cellStyle name="_DaikinD change work list ME_Re11" xfId="150"/>
    <cellStyle name="_DaikinD change work list ME-UP Quality Rooms" xfId="151"/>
    <cellStyle name="_DDC Process additional works Re02" xfId="152"/>
    <cellStyle name="_DDC QCrooms change works ME Re00" xfId="153"/>
    <cellStyle name="_DDC QCrooms change works ME Re00_090202_KYOCERA II_NET_R03" xfId="154"/>
    <cellStyle name="_DDC QCrooms change works ME Re00_090209 KSE_PhII 決裁書（EU）" xfId="155"/>
    <cellStyle name="_DDC QCrooms change works ME Re00_S013 - Liberec_roof CN 13 1 09" xfId="156"/>
    <cellStyle name="_gesamtsummen" xfId="157"/>
    <cellStyle name="_gesamtsummen_S013 - Liberec_roof CN 13 1 09" xfId="158"/>
    <cellStyle name="_hilfe-befehl" xfId="159"/>
    <cellStyle name="_hilfe-befehl_S013 - Liberec_roof CN 13 1 09" xfId="160"/>
    <cellStyle name="_hilfe-befehl_Unit Cost" xfId="161"/>
    <cellStyle name="_hilfe-befehl_Unit Cost_S013 - Liberec_roof CN 13 1 09" xfId="162"/>
    <cellStyle name="_hilfe-befehl_UNIT rate NGK 21.11.2002" xfId="163"/>
    <cellStyle name="_hilfe-befehl_UNIT rate NGK 21.11.2002_S013 - Liberec_roof CN 13 1 09" xfId="164"/>
    <cellStyle name="_hilfe-befehl_UNIT rate TMMP Version, 31.01.2003" xfId="165"/>
    <cellStyle name="_hilfe-befehl_UNIT rate TMMP Version, 31.01.2003_S013 - Liberec_roof CN 13 1 09" xfId="166"/>
    <cellStyle name="_hilfe-befehl_豊田通商変更見積り25.11.02" xfId="167"/>
    <cellStyle name="_hilfe-befehl_豊田通商変更見積り25.11.02_S013 - Liberec_roof CN 13 1 09" xfId="168"/>
    <cellStyle name="_Sebranice-Alps Electrtic-324-2007" xfId="169"/>
    <cellStyle name="_spalte-kommentar" xfId="170"/>
    <cellStyle name="_spalte-kommentar_S013 - Liberec_roof CN 13 1 09" xfId="171"/>
    <cellStyle name="_TGSSC2 BOQ (TAKENAKA) 02July2003" xfId="172"/>
    <cellStyle name="_ueber1" xfId="173"/>
    <cellStyle name="_ueber2" xfId="174"/>
    <cellStyle name="_ueber3" xfId="175"/>
    <cellStyle name="_VZT" xfId="176"/>
    <cellStyle name="_zeile-berechnung" xfId="177"/>
    <cellStyle name="_zeile-bezeichner" xfId="178"/>
    <cellStyle name="_zeile-ergebnis" xfId="179"/>
    <cellStyle name="_zeile-rechenzeichen" xfId="180"/>
    <cellStyle name="_zwischensummen" xfId="181"/>
    <cellStyle name="_zwischensummen_S013 - Liberec_roof CN 13 1 09" xfId="182"/>
    <cellStyle name="_コピーDaikinD change work list ME_Re09" xfId="183"/>
    <cellStyle name="1" xfId="184"/>
    <cellStyle name="1_049F_K_CH_Piast_wersja2" xfId="185"/>
    <cellStyle name="1_049F_K_CH_Piast_wersja2_S013 - Liberec_roof CN 13 1 09" xfId="186"/>
    <cellStyle name="1_65203_2000.05.11" xfId="187"/>
    <cellStyle name="1_65203_2000.05.11_S013 - Liberec_roof CN 13 1 09" xfId="188"/>
    <cellStyle name="1_Ico_12c" xfId="189"/>
    <cellStyle name="1_Ico_12c_S013 - Liberec_roof CN 13 1 09" xfId="190"/>
    <cellStyle name="1_karta ico maj" xfId="191"/>
    <cellStyle name="1_karta ico maj_S013 - Liberec_roof CN 13 1 09" xfId="192"/>
    <cellStyle name="1_Kłodzko-szkoleniowy" xfId="193"/>
    <cellStyle name="1_Kłodzko-szkoleniowy_S013 - Liberec_roof CN 13 1 09" xfId="194"/>
    <cellStyle name="20 % – Zvýraznění1 2" xfId="195"/>
    <cellStyle name="20 % – Zvýraznění2 2" xfId="196"/>
    <cellStyle name="20 % – Zvýraznění3 2" xfId="197"/>
    <cellStyle name="20 % – Zvýraznění4 2" xfId="198"/>
    <cellStyle name="20 % – Zvýraznění5 2" xfId="199"/>
    <cellStyle name="20 % – Zvýraznění6 2" xfId="200"/>
    <cellStyle name="40 % – Zvýraznění1 2" xfId="201"/>
    <cellStyle name="40 % – Zvýraznění2 2" xfId="202"/>
    <cellStyle name="40 % – Zvýraznění3 2" xfId="203"/>
    <cellStyle name="40 % – Zvýraznění4 2" xfId="204"/>
    <cellStyle name="40 % – Zvýraznění5 2" xfId="205"/>
    <cellStyle name="40 % – Zvýraznění6 2" xfId="206"/>
    <cellStyle name="60 % – Zvýraznění1 2" xfId="207"/>
    <cellStyle name="60 % – Zvýraznění2 2" xfId="208"/>
    <cellStyle name="60 % – Zvýraznění3 2" xfId="209"/>
    <cellStyle name="60 % – Zvýraznění4 2" xfId="210"/>
    <cellStyle name="60 % – Zvýraznění5 2" xfId="211"/>
    <cellStyle name="60 % – Zvýraznění6 2" xfId="212"/>
    <cellStyle name="bezčárky_" xfId="213"/>
    <cellStyle name="bUDGET  96" xfId="214"/>
    <cellStyle name="cargill9" xfId="215"/>
    <cellStyle name="Celkem 2" xfId="216"/>
    <cellStyle name="Comma0" xfId="217"/>
    <cellStyle name="Currency0" xfId="218"/>
    <cellStyle name="číslo.00_" xfId="219"/>
    <cellStyle name="Date" xfId="220"/>
    <cellStyle name="Euro" xfId="221"/>
    <cellStyle name="Euro 2" xfId="222"/>
    <cellStyle name="Fixed" xfId="223"/>
    <cellStyle name="fnRegressQ 2" xfId="224"/>
    <cellStyle name="Hiperłącze_Electrical" xfId="225"/>
    <cellStyle name="Hypertextový odkaz 2" xfId="226"/>
    <cellStyle name="Hypertextový odkaz 2 2" xfId="227"/>
    <cellStyle name="Hypertextový odkaz 2 2 2" xfId="228"/>
    <cellStyle name="Hypertextový odkaz 2 2 3" xfId="229"/>
    <cellStyle name="Hypertextový odkaz 2 2 3 2" xfId="230"/>
    <cellStyle name="Hypertextový odkaz 2 3" xfId="231"/>
    <cellStyle name="Hypertextový odkaz 2 3 2" xfId="232"/>
    <cellStyle name="Hypertextový odkaz 2 3 2 2" xfId="233"/>
    <cellStyle name="Hypertextový odkaz 2 3 3" xfId="234"/>
    <cellStyle name="Hypertextový odkaz 2 4" xfId="235"/>
    <cellStyle name="Hypertextový odkaz 2 5" xfId="236"/>
    <cellStyle name="Hypertextový odkaz 2 6" xfId="237"/>
    <cellStyle name="Hypertextový odkaz 3" xfId="238"/>
    <cellStyle name="Hypertextový odkaz 3 2" xfId="239"/>
    <cellStyle name="Hypertextový odkaz 3 2 2" xfId="240"/>
    <cellStyle name="Hypertextový odkaz 3 2 2 2" xfId="241"/>
    <cellStyle name="Hypertextový odkaz 3 2 2 3" xfId="242"/>
    <cellStyle name="Hypertextový odkaz 3 2 3" xfId="243"/>
    <cellStyle name="Hypertextový odkaz 3 2 3 2" xfId="244"/>
    <cellStyle name="Hypertextový odkaz 3 2 3 2 2" xfId="245"/>
    <cellStyle name="Hypertextový odkaz 3 2 4" xfId="246"/>
    <cellStyle name="Hypertextový odkaz 3 2 4 2" xfId="247"/>
    <cellStyle name="Hypertextový odkaz 3 3" xfId="248"/>
    <cellStyle name="Hypertextový odkaz 3 3 2" xfId="249"/>
    <cellStyle name="Hypertextový odkaz 3 3 3" xfId="250"/>
    <cellStyle name="Hypertextový odkaz 3 4" xfId="251"/>
    <cellStyle name="Hypertextový odkaz 3 5" xfId="252"/>
    <cellStyle name="Hypertextový odkaz 4" xfId="253"/>
    <cellStyle name="Hypertextový odkaz 5" xfId="254"/>
    <cellStyle name="Chybně 2" xfId="255"/>
    <cellStyle name="Kontrolní buňka 2" xfId="256"/>
    <cellStyle name="Nadpis 1 2" xfId="257"/>
    <cellStyle name="Nadpis 2 2" xfId="258"/>
    <cellStyle name="Nadpis 3 2" xfId="259"/>
    <cellStyle name="Nadpis 4 2" xfId="260"/>
    <cellStyle name="Název 2" xfId="261"/>
    <cellStyle name="Neutrální 2" xfId="262"/>
    <cellStyle name="Normal 2 3" xfId="263"/>
    <cellStyle name="Normal 4" xfId="264"/>
    <cellStyle name="Normal_Power Voltage Bill 08.06" xfId="265"/>
    <cellStyle name="Normale_Complete_official_price_list_2007CZ" xfId="266"/>
    <cellStyle name="Normálna 2" xfId="267"/>
    <cellStyle name="normálne 2 3" xfId="268"/>
    <cellStyle name="normálne 3 3" xfId="269"/>
    <cellStyle name="normálne 4 3" xfId="270"/>
    <cellStyle name="normálne 5 3" xfId="271"/>
    <cellStyle name="normálne 6 3" xfId="272"/>
    <cellStyle name="Normální 10" xfId="273"/>
    <cellStyle name="Normální 11" xfId="274"/>
    <cellStyle name="Normální 2 10" xfId="275"/>
    <cellStyle name="normální 2 2" xfId="276"/>
    <cellStyle name="normální 2 3" xfId="277"/>
    <cellStyle name="Normální 2 4" xfId="278"/>
    <cellStyle name="Normální 2 5" xfId="279"/>
    <cellStyle name="Normální 2 6" xfId="280"/>
    <cellStyle name="Normální 2 7" xfId="281"/>
    <cellStyle name="normální 2 8" xfId="282"/>
    <cellStyle name="normální 2 9" xfId="283"/>
    <cellStyle name="Normální 2_SSZ" xfId="284"/>
    <cellStyle name="Normální 3_F1.1.4.2.0974_04_04_003_00_Rozpočet" xfId="285"/>
    <cellStyle name="normální 4 4" xfId="286"/>
    <cellStyle name="normální 5 3" xfId="287"/>
    <cellStyle name="Normální 6" xfId="288"/>
    <cellStyle name="Normální 7" xfId="289"/>
    <cellStyle name="Normální 8" xfId="290"/>
    <cellStyle name="Normální 9" xfId="291"/>
    <cellStyle name="Normalny_Arkusz1" xfId="292"/>
    <cellStyle name="Note 2" xfId="293"/>
    <cellStyle name="Œ…‹æØ‚è [0.00]_cost" xfId="294"/>
    <cellStyle name="Œ…‹æØ‚è_cost" xfId="295"/>
    <cellStyle name="ord12" xfId="296"/>
    <cellStyle name="ord6962" xfId="297"/>
    <cellStyle name="orders" xfId="298"/>
    <cellStyle name="pozice 4" xfId="299"/>
    <cellStyle name="Poznámka 2" xfId="300"/>
    <cellStyle name="procent 2 5" xfId="301"/>
    <cellStyle name="procent 2 2 4" xfId="302"/>
    <cellStyle name="Procenta 5" xfId="303"/>
    <cellStyle name="Procenta 2" xfId="304"/>
    <cellStyle name="Procenta 3" xfId="305"/>
    <cellStyle name="Propojená buňka 2" xfId="306"/>
    <cellStyle name="Správně 2" xfId="307"/>
    <cellStyle name="Standaard_005-A3-200 (5.3) - lars" xfId="308"/>
    <cellStyle name="Styl 1 2 6" xfId="309"/>
    <cellStyle name="Styl 1 2 2" xfId="310"/>
    <cellStyle name="Styl 1 2 3" xfId="311"/>
    <cellStyle name="Styl 1 2 4" xfId="312"/>
    <cellStyle name="Styl 1 3" xfId="313"/>
    <cellStyle name="Styl 1 4" xfId="314"/>
    <cellStyle name="Styl 1 5" xfId="315"/>
    <cellStyle name="Style 1 4" xfId="316"/>
    <cellStyle name="Style 1 2 3" xfId="317"/>
    <cellStyle name="text" xfId="318"/>
    <cellStyle name="Text upozornění 2" xfId="319"/>
    <cellStyle name="Vstup 2" xfId="320"/>
    <cellStyle name="Výpočet 2" xfId="321"/>
    <cellStyle name="Výstup 2" xfId="322"/>
    <cellStyle name="Vysvětlující text 2" xfId="323"/>
    <cellStyle name="Währung" xfId="324"/>
    <cellStyle name="zamówienia" xfId="325"/>
    <cellStyle name="Zvýraznění 1 2" xfId="326"/>
    <cellStyle name="Zvýraznění 2 2" xfId="327"/>
    <cellStyle name="Zvýraznění 3 2" xfId="328"/>
    <cellStyle name="Zvýraznění 4 2" xfId="329"/>
    <cellStyle name="Zvýraznění 5 2" xfId="330"/>
    <cellStyle name="Zvýraznění 6 2" xfId="331"/>
    <cellStyle name="쉼표 [0]_PAC1_Extra Works" xfId="332"/>
    <cellStyle name="표준_PAC1_Extra Works" xfId="333"/>
    <cellStyle name="_090118 AIRS (NET) cost estimation excl land leveling 2" xfId="334"/>
    <cellStyle name="_090202_KYOCERA II_NET_R03 2" xfId="335"/>
    <cellStyle name="_DDC QCrooms change works ME Re00 2" xfId="336"/>
    <cellStyle name="_DDC QCrooms change works ME Re00_090202_KYOCERA II_NET_R03 2" xfId="337"/>
    <cellStyle name="_DDC QCrooms change works ME Re00_090209 KSE_PhII 決裁書（EU） 2" xfId="338"/>
    <cellStyle name="_DDC QCrooms change works ME Re00_S013 - Liberec_roof CN 13 1 09 2" xfId="339"/>
    <cellStyle name="fnRegressQ 3" xfId="340"/>
    <cellStyle name="fnRegressQ 2 2" xfId="341"/>
    <cellStyle name="Normal 2 2" xfId="342"/>
    <cellStyle name="Normal 4 2" xfId="343"/>
    <cellStyle name="Normálna 2 2" xfId="344"/>
    <cellStyle name="normálne 2 2" xfId="345"/>
    <cellStyle name="normálne 3 2" xfId="346"/>
    <cellStyle name="normálne 4 2" xfId="347"/>
    <cellStyle name="normálne 5 2" xfId="348"/>
    <cellStyle name="normálne 6 2" xfId="349"/>
    <cellStyle name="Normální 10 2" xfId="350"/>
    <cellStyle name="Normální 2 11" xfId="351"/>
    <cellStyle name="Normální 2 10 2" xfId="352"/>
    <cellStyle name="Normální 2 4 2" xfId="353"/>
    <cellStyle name="Normální 2 5 2" xfId="354"/>
    <cellStyle name="Normální 2 6 2" xfId="355"/>
    <cellStyle name="Normální 2 7 2" xfId="356"/>
    <cellStyle name="normální 5 2" xfId="357"/>
    <cellStyle name="Normální 7 2" xfId="358"/>
    <cellStyle name="Normální 8 2" xfId="359"/>
    <cellStyle name="Normální 9 2" xfId="360"/>
    <cellStyle name="Note 3" xfId="361"/>
    <cellStyle name="Note 2 2" xfId="362"/>
    <cellStyle name="Poznámka 2 2" xfId="363"/>
    <cellStyle name="Procenta 4" xfId="364"/>
    <cellStyle name="Procenta 2 2" xfId="365"/>
    <cellStyle name="Styl 1 2 5" xfId="366"/>
    <cellStyle name="Styl 1 2 2 2" xfId="367"/>
    <cellStyle name="Styl 1 2 3 2" xfId="368"/>
    <cellStyle name="Styl 1 2 4 2" xfId="369"/>
    <cellStyle name="Styl 1 3 2" xfId="370"/>
    <cellStyle name="Styl 1 4 2" xfId="371"/>
    <cellStyle name="Style 1 3" xfId="372"/>
    <cellStyle name="Style 1 2 2" xfId="373"/>
    <cellStyle name="Hypertextový odkaz 2 8" xfId="374"/>
    <cellStyle name="Hypertextový odkaz 2 2 5" xfId="375"/>
    <cellStyle name="Hypertextový odkaz 2 2 2 3" xfId="376"/>
    <cellStyle name="Hypertextový odkaz 2 2 3 4" xfId="377"/>
    <cellStyle name="Hypertextový odkaz 2 2 3 2 3" xfId="378"/>
    <cellStyle name="Hypertextový odkaz 2 3 2 4" xfId="379"/>
    <cellStyle name="Hypertextový odkaz 2 3 3 3" xfId="380"/>
    <cellStyle name="Hypertextový odkaz 2 4 3" xfId="381"/>
    <cellStyle name="Hypertextový odkaz 2 5 3" xfId="382"/>
    <cellStyle name="Hypertextový odkaz 3 7" xfId="383"/>
    <cellStyle name="Hypertextový odkaz 3 2 6" xfId="384"/>
    <cellStyle name="Hypertextový odkaz 3 2 2 5" xfId="385"/>
    <cellStyle name="Hypertextový odkaz 3 2 2 2 3" xfId="386"/>
    <cellStyle name="Hypertextový odkaz 3 2 2 3 3" xfId="387"/>
    <cellStyle name="Hypertextový odkaz 3 2 3 4" xfId="388"/>
    <cellStyle name="Hypertextový odkaz 3 2 3 2 4" xfId="389"/>
    <cellStyle name="Hypertextový odkaz 3 2 3 2 2 3" xfId="390"/>
    <cellStyle name="Hypertextový odkaz 3 2 4 4" xfId="391"/>
    <cellStyle name="Hypertextový odkaz 3 2 4 2 3" xfId="392"/>
    <cellStyle name="Hypertextový odkaz 3 3 5" xfId="393"/>
    <cellStyle name="Hypertextový odkaz 3 3 2 3" xfId="394"/>
    <cellStyle name="Hypertextový odkaz 3 3 3 3" xfId="395"/>
    <cellStyle name="Hypertextový odkaz 3 4 3" xfId="396"/>
    <cellStyle name="Hypertextový odkaz 3 5 3" xfId="397"/>
    <cellStyle name="Hypertextový odkaz 4 3" xfId="398"/>
    <cellStyle name="normální 2 8 3" xfId="399"/>
    <cellStyle name="normální 2 9 3" xfId="400"/>
    <cellStyle name="normální 4 3" xfId="401"/>
    <cellStyle name="Normální 6 3" xfId="402"/>
    <cellStyle name="pozice 3" xfId="403"/>
    <cellStyle name="procent 2 4" xfId="404"/>
    <cellStyle name="procent 2 2 3" xfId="405"/>
    <cellStyle name="Hypertextový odkaz 2 7" xfId="406"/>
    <cellStyle name="Hypertextový odkaz 2 2 4" xfId="407"/>
    <cellStyle name="Hypertextový odkaz 2 2 2 2" xfId="408"/>
    <cellStyle name="Hypertextový odkaz 2 2 3 3" xfId="409"/>
    <cellStyle name="Hypertextový odkaz 2 2 3 2 2" xfId="410"/>
    <cellStyle name="Hypertextový odkaz 2 3 2 3" xfId="411"/>
    <cellStyle name="Hypertextový odkaz 2 3 3 2" xfId="412"/>
    <cellStyle name="Hypertextový odkaz 2 4 2" xfId="413"/>
    <cellStyle name="Hypertextový odkaz 2 5 2" xfId="414"/>
    <cellStyle name="Hypertextový odkaz 3 6" xfId="415"/>
    <cellStyle name="Hypertextový odkaz 3 2 5" xfId="416"/>
    <cellStyle name="Hypertextový odkaz 3 2 2 4" xfId="417"/>
    <cellStyle name="Hypertextový odkaz 3 2 2 2 2" xfId="418"/>
    <cellStyle name="Hypertextový odkaz 3 2 2 3 2" xfId="419"/>
    <cellStyle name="Hypertextový odkaz 3 2 3 3" xfId="420"/>
    <cellStyle name="Hypertextový odkaz 3 2 3 2 3" xfId="421"/>
    <cellStyle name="Hypertextový odkaz 3 2 3 2 2 2" xfId="422"/>
    <cellStyle name="Hypertextový odkaz 3 2 4 3" xfId="423"/>
    <cellStyle name="Hypertextový odkaz 3 2 4 2 2" xfId="424"/>
    <cellStyle name="Hypertextový odkaz 3 3 4" xfId="425"/>
    <cellStyle name="Hypertextový odkaz 3 3 2 2" xfId="426"/>
    <cellStyle name="Hypertextový odkaz 3 3 3 2" xfId="427"/>
    <cellStyle name="Hypertextový odkaz 3 4 2" xfId="428"/>
    <cellStyle name="Hypertextový odkaz 3 5 2" xfId="429"/>
    <cellStyle name="Hypertextový odkaz 4 2" xfId="430"/>
    <cellStyle name="normální 2 8 2" xfId="431"/>
    <cellStyle name="normální 2 9 2" xfId="432"/>
    <cellStyle name="normální 4 2" xfId="433"/>
    <cellStyle name="Normální 6 2" xfId="434"/>
    <cellStyle name="pozice 2" xfId="435"/>
    <cellStyle name="procent 2 3" xfId="436"/>
    <cellStyle name="procent 2 2 2" xfId="437"/>
    <cellStyle name="1_049F_K_CH_Piast_wersja2 2" xfId="438"/>
    <cellStyle name="1_049F_K_CH_Piast_wersja2_S013 - Liberec_roof CN 13 1 09 2" xfId="439"/>
    <cellStyle name="1_65203_2000.05.11 2" xfId="440"/>
    <cellStyle name="1_65203_2000.05.11_S013 - Liberec_roof CN 13 1 09 2" xfId="441"/>
    <cellStyle name="1_Ico_12c 2" xfId="442"/>
    <cellStyle name="1_Ico_12c_S013 - Liberec_roof CN 13 1 09 2" xfId="443"/>
    <cellStyle name="1_karta ico maj 2" xfId="444"/>
    <cellStyle name="1_karta ico maj_S013 - Liberec_roof CN 13 1 09 2" xfId="445"/>
    <cellStyle name="1_Kłodzko-szkoleniowy 2" xfId="446"/>
    <cellStyle name="1_Kłodzko-szkoleniowy_S013 - Liberec_roof CN 13 1 09 2" xfId="447"/>
    <cellStyle name="bUDGET  96 2" xfId="448"/>
    <cellStyle name="Normální 2 11 2" xfId="449"/>
    <cellStyle name="normální_SO 01_P4-Extension-Phase 4_SO01-MI-AC_Netto_with price(NEODESÍLAT)_r02" xfId="4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E4DBF-58C2-4A6F-88B3-ACF29A1811A5}">
  <sheetPr>
    <outlinePr summaryRight="0"/>
    <pageSetUpPr fitToPage="1"/>
  </sheetPr>
  <dimension ref="A1:R281"/>
  <sheetViews>
    <sheetView tabSelected="1" view="pageBreakPreview" zoomScaleSheetLayoutView="100" zoomScalePageLayoutView="85" workbookViewId="0" topLeftCell="B1">
      <selection activeCell="AC10" sqref="AC10"/>
    </sheetView>
  </sheetViews>
  <sheetFormatPr defaultColWidth="9.140625" defaultRowHeight="12.75" outlineLevelRow="1"/>
  <cols>
    <col min="1" max="1" width="7.140625" style="25" hidden="1" customWidth="1"/>
    <col min="2" max="2" width="9.00390625" style="25" customWidth="1"/>
    <col min="3" max="3" width="10.28125" style="25" customWidth="1"/>
    <col min="4" max="4" width="6.57421875" style="25" customWidth="1"/>
    <col min="5" max="5" width="12.28125" style="25" hidden="1" customWidth="1"/>
    <col min="6" max="6" width="52.140625" style="27" customWidth="1"/>
    <col min="7" max="7" width="24.7109375" style="27" customWidth="1"/>
    <col min="8" max="8" width="7.140625" style="27" customWidth="1"/>
    <col min="9" max="9" width="6.57421875" style="27" customWidth="1"/>
    <col min="10" max="10" width="11.57421875" style="92" customWidth="1"/>
    <col min="11" max="11" width="11.421875" style="92" customWidth="1"/>
    <col min="12" max="12" width="11.28125" style="92" customWidth="1"/>
    <col min="13" max="13" width="10.8515625" style="92" customWidth="1"/>
    <col min="14" max="14" width="18.57421875" style="92" customWidth="1"/>
    <col min="15" max="15" width="5.57421875" style="28" customWidth="1"/>
    <col min="16" max="18" width="10.57421875" style="28" customWidth="1"/>
    <col min="19" max="16384" width="9.140625" style="28" customWidth="1"/>
  </cols>
  <sheetData>
    <row r="1" spans="1:14" s="5" customFormat="1" ht="14.25" customHeight="1" outlineLevel="1">
      <c r="A1" s="1"/>
      <c r="B1" s="1"/>
      <c r="C1" s="1"/>
      <c r="D1" s="1"/>
      <c r="E1" s="1"/>
      <c r="F1" s="2"/>
      <c r="G1" s="2"/>
      <c r="H1" s="3"/>
      <c r="I1" s="4"/>
      <c r="J1" s="93"/>
      <c r="K1" s="93"/>
      <c r="L1" s="93"/>
      <c r="M1" s="93"/>
      <c r="N1" s="93"/>
    </row>
    <row r="2" spans="1:14" s="5" customFormat="1" ht="18" customHeight="1" outlineLevel="1">
      <c r="A2" s="1"/>
      <c r="B2" s="1"/>
      <c r="C2" s="1"/>
      <c r="D2" s="1"/>
      <c r="E2" s="1"/>
      <c r="F2" s="6"/>
      <c r="G2" s="6"/>
      <c r="H2" s="6"/>
      <c r="I2" s="6"/>
      <c r="J2" s="93"/>
      <c r="K2" s="93"/>
      <c r="L2" s="93"/>
      <c r="M2" s="93"/>
      <c r="N2" s="93"/>
    </row>
    <row r="3" spans="1:14" s="5" customFormat="1" ht="18.75" customHeight="1" outlineLevel="1" thickBot="1">
      <c r="A3" s="7"/>
      <c r="B3" s="7"/>
      <c r="C3" s="7"/>
      <c r="D3" s="7"/>
      <c r="E3" s="7"/>
      <c r="F3" s="8"/>
      <c r="G3" s="8"/>
      <c r="H3" s="9"/>
      <c r="I3" s="4"/>
      <c r="J3" s="93"/>
      <c r="K3" s="93"/>
      <c r="L3" s="93"/>
      <c r="M3" s="93"/>
      <c r="N3" s="93"/>
    </row>
    <row r="4" spans="1:18" s="5" customFormat="1" ht="30.75" customHeight="1" thickBot="1">
      <c r="A4" s="10" t="s">
        <v>14</v>
      </c>
      <c r="B4" s="11" t="s">
        <v>17</v>
      </c>
      <c r="C4" s="12" t="s">
        <v>16</v>
      </c>
      <c r="D4" s="12" t="s">
        <v>15</v>
      </c>
      <c r="E4" s="13" t="s">
        <v>7</v>
      </c>
      <c r="F4" s="14" t="s">
        <v>4</v>
      </c>
      <c r="G4" s="15" t="s">
        <v>3</v>
      </c>
      <c r="H4" s="15" t="s">
        <v>5</v>
      </c>
      <c r="I4" s="16" t="s">
        <v>6</v>
      </c>
      <c r="J4" s="94" t="s">
        <v>377</v>
      </c>
      <c r="K4" s="95" t="s">
        <v>378</v>
      </c>
      <c r="L4" s="96" t="s">
        <v>379</v>
      </c>
      <c r="M4" s="96" t="s">
        <v>380</v>
      </c>
      <c r="N4" s="96" t="s">
        <v>381</v>
      </c>
      <c r="P4" s="182" t="s">
        <v>7</v>
      </c>
      <c r="Q4" s="182" t="s">
        <v>382</v>
      </c>
      <c r="R4" s="182" t="s">
        <v>383</v>
      </c>
    </row>
    <row r="5" spans="1:14" s="5" customFormat="1" ht="13.5" thickBot="1">
      <c r="A5" s="48"/>
      <c r="B5" s="48"/>
      <c r="C5" s="50"/>
      <c r="D5" s="50"/>
      <c r="E5" s="50"/>
      <c r="F5" s="51"/>
      <c r="G5" s="51"/>
      <c r="H5" s="52"/>
      <c r="I5" s="76"/>
      <c r="J5" s="97"/>
      <c r="K5" s="97"/>
      <c r="L5" s="98"/>
      <c r="M5" s="98"/>
      <c r="N5" s="99"/>
    </row>
    <row r="6" spans="1:14" s="5" customFormat="1" ht="15" customHeight="1" thickBot="1">
      <c r="A6" s="49"/>
      <c r="B6" s="49"/>
      <c r="C6" s="17"/>
      <c r="D6" s="17"/>
      <c r="E6" s="17"/>
      <c r="F6" s="17"/>
      <c r="G6" s="17"/>
      <c r="H6" s="17"/>
      <c r="I6" s="77"/>
      <c r="J6" s="100"/>
      <c r="K6" s="100"/>
      <c r="L6" s="100"/>
      <c r="M6" s="100"/>
      <c r="N6" s="101"/>
    </row>
    <row r="7" spans="1:14" s="5" customFormat="1" ht="12.75" customHeight="1" thickBot="1">
      <c r="A7" s="55"/>
      <c r="B7" s="56"/>
      <c r="C7" s="57"/>
      <c r="D7" s="57"/>
      <c r="E7" s="58"/>
      <c r="F7" s="62"/>
      <c r="G7" s="63"/>
      <c r="H7" s="9"/>
      <c r="I7" s="71"/>
      <c r="J7" s="102"/>
      <c r="K7" s="102"/>
      <c r="L7" s="103"/>
      <c r="M7" s="103"/>
      <c r="N7" s="104"/>
    </row>
    <row r="8" spans="1:14" s="23" customFormat="1" ht="12.75" customHeight="1" thickBot="1">
      <c r="A8" s="18"/>
      <c r="B8" s="45" t="s">
        <v>134</v>
      </c>
      <c r="C8" s="46"/>
      <c r="D8" s="46" t="s">
        <v>137</v>
      </c>
      <c r="E8" s="47"/>
      <c r="F8" s="47"/>
      <c r="G8" s="47"/>
      <c r="H8" s="47"/>
      <c r="I8" s="72"/>
      <c r="J8" s="105"/>
      <c r="K8" s="105"/>
      <c r="L8" s="105"/>
      <c r="M8" s="105"/>
      <c r="N8" s="106">
        <f>SUM(N10:N38)</f>
        <v>0</v>
      </c>
    </row>
    <row r="9" spans="1:14" s="5" customFormat="1" ht="21.75" customHeight="1" thickBot="1">
      <c r="A9" s="24"/>
      <c r="B9" s="171"/>
      <c r="C9" s="172"/>
      <c r="D9" s="172"/>
      <c r="E9" s="172"/>
      <c r="F9" s="172"/>
      <c r="G9" s="172"/>
      <c r="H9" s="172"/>
      <c r="I9" s="173"/>
      <c r="J9" s="107"/>
      <c r="K9" s="108"/>
      <c r="L9" s="109"/>
      <c r="M9" s="109"/>
      <c r="N9" s="110"/>
    </row>
    <row r="10" spans="1:18" s="5" customFormat="1" ht="186" customHeight="1">
      <c r="A10" s="69"/>
      <c r="B10" s="186" t="s">
        <v>135</v>
      </c>
      <c r="C10" s="187" t="s">
        <v>186</v>
      </c>
      <c r="D10" s="188" t="s">
        <v>263</v>
      </c>
      <c r="E10" s="189" t="s">
        <v>125</v>
      </c>
      <c r="F10" s="190" t="s">
        <v>298</v>
      </c>
      <c r="G10" s="190"/>
      <c r="H10" s="191">
        <v>1</v>
      </c>
      <c r="I10" s="192" t="s">
        <v>0</v>
      </c>
      <c r="J10" s="193"/>
      <c r="K10" s="194"/>
      <c r="L10" s="195">
        <f>J10*H10</f>
        <v>0</v>
      </c>
      <c r="M10" s="195">
        <f>K10*H10</f>
        <v>0</v>
      </c>
      <c r="N10" s="195">
        <f>M10+L10</f>
        <v>0</v>
      </c>
      <c r="P10" s="183"/>
      <c r="Q10" s="183"/>
      <c r="R10" s="184"/>
    </row>
    <row r="11" spans="1:18" s="5" customFormat="1" ht="184.5" customHeight="1">
      <c r="A11" s="69"/>
      <c r="B11" s="196" t="s">
        <v>135</v>
      </c>
      <c r="C11" s="197" t="s">
        <v>186</v>
      </c>
      <c r="D11" s="198" t="s">
        <v>269</v>
      </c>
      <c r="E11" s="199" t="s">
        <v>125</v>
      </c>
      <c r="F11" s="200" t="s">
        <v>187</v>
      </c>
      <c r="G11" s="200"/>
      <c r="H11" s="201">
        <v>1</v>
      </c>
      <c r="I11" s="202" t="s">
        <v>0</v>
      </c>
      <c r="J11" s="203"/>
      <c r="K11" s="204"/>
      <c r="L11" s="205">
        <f aca="true" t="shared" si="0" ref="L11:L38">J11*H11</f>
        <v>0</v>
      </c>
      <c r="M11" s="205">
        <f aca="true" t="shared" si="1" ref="M11:M38">K11*H11</f>
        <v>0</v>
      </c>
      <c r="N11" s="206">
        <f aca="true" t="shared" si="2" ref="N11:N38">M11+L11</f>
        <v>0</v>
      </c>
      <c r="P11" s="183"/>
      <c r="Q11" s="183"/>
      <c r="R11" s="184"/>
    </row>
    <row r="12" spans="1:18" s="5" customFormat="1" ht="105" customHeight="1">
      <c r="A12" s="69"/>
      <c r="B12" s="207" t="s">
        <v>135</v>
      </c>
      <c r="C12" s="208" t="s">
        <v>186</v>
      </c>
      <c r="D12" s="209" t="s">
        <v>42</v>
      </c>
      <c r="E12" s="210" t="s">
        <v>125</v>
      </c>
      <c r="F12" s="211" t="s">
        <v>194</v>
      </c>
      <c r="G12" s="211"/>
      <c r="H12" s="212">
        <v>3</v>
      </c>
      <c r="I12" s="213" t="s">
        <v>0</v>
      </c>
      <c r="J12" s="203"/>
      <c r="K12" s="204"/>
      <c r="L12" s="205">
        <f t="shared" si="0"/>
        <v>0</v>
      </c>
      <c r="M12" s="205">
        <f t="shared" si="1"/>
        <v>0</v>
      </c>
      <c r="N12" s="206">
        <f t="shared" si="2"/>
        <v>0</v>
      </c>
      <c r="P12" s="183"/>
      <c r="Q12" s="183"/>
      <c r="R12" s="184"/>
    </row>
    <row r="13" spans="1:17" s="5" customFormat="1" ht="13">
      <c r="A13" s="69"/>
      <c r="B13" s="53" t="s">
        <v>135</v>
      </c>
      <c r="C13" s="34" t="s">
        <v>186</v>
      </c>
      <c r="D13" s="87" t="s">
        <v>340</v>
      </c>
      <c r="E13" s="35"/>
      <c r="F13" s="37" t="s">
        <v>89</v>
      </c>
      <c r="G13" s="38"/>
      <c r="H13" s="39">
        <v>5</v>
      </c>
      <c r="I13" s="89" t="s">
        <v>0</v>
      </c>
      <c r="J13" s="112"/>
      <c r="K13" s="113"/>
      <c r="L13" s="114">
        <f t="shared" si="0"/>
        <v>0</v>
      </c>
      <c r="M13" s="114">
        <f t="shared" si="1"/>
        <v>0</v>
      </c>
      <c r="N13" s="115">
        <f t="shared" si="2"/>
        <v>0</v>
      </c>
      <c r="P13" s="185"/>
      <c r="Q13" s="185"/>
    </row>
    <row r="14" spans="1:17" s="5" customFormat="1" ht="26">
      <c r="A14" s="69"/>
      <c r="B14" s="53" t="s">
        <v>135</v>
      </c>
      <c r="C14" s="34" t="s">
        <v>186</v>
      </c>
      <c r="D14" s="87" t="s">
        <v>341</v>
      </c>
      <c r="E14" s="35"/>
      <c r="F14" s="37" t="s">
        <v>256</v>
      </c>
      <c r="G14" s="38"/>
      <c r="H14" s="39">
        <v>5</v>
      </c>
      <c r="I14" s="89" t="s">
        <v>0</v>
      </c>
      <c r="J14" s="112"/>
      <c r="K14" s="113"/>
      <c r="L14" s="114">
        <f t="shared" si="0"/>
        <v>0</v>
      </c>
      <c r="M14" s="114">
        <f t="shared" si="1"/>
        <v>0</v>
      </c>
      <c r="N14" s="115">
        <f t="shared" si="2"/>
        <v>0</v>
      </c>
      <c r="P14" s="185"/>
      <c r="Q14" s="185"/>
    </row>
    <row r="15" spans="1:17" s="5" customFormat="1" ht="13">
      <c r="A15" s="69"/>
      <c r="B15" s="53" t="s">
        <v>135</v>
      </c>
      <c r="C15" s="34" t="s">
        <v>186</v>
      </c>
      <c r="D15" s="87" t="s">
        <v>126</v>
      </c>
      <c r="E15" s="35"/>
      <c r="F15" s="37" t="s">
        <v>188</v>
      </c>
      <c r="G15" s="38"/>
      <c r="H15" s="39">
        <v>1</v>
      </c>
      <c r="I15" s="89" t="s">
        <v>0</v>
      </c>
      <c r="J15" s="112"/>
      <c r="K15" s="113"/>
      <c r="L15" s="114">
        <f t="shared" si="0"/>
        <v>0</v>
      </c>
      <c r="M15" s="114">
        <f t="shared" si="1"/>
        <v>0</v>
      </c>
      <c r="N15" s="115">
        <f t="shared" si="2"/>
        <v>0</v>
      </c>
      <c r="P15" s="185"/>
      <c r="Q15" s="185"/>
    </row>
    <row r="16" spans="1:17" s="5" customFormat="1" ht="13">
      <c r="A16" s="69"/>
      <c r="B16" s="53" t="s">
        <v>135</v>
      </c>
      <c r="C16" s="34" t="s">
        <v>186</v>
      </c>
      <c r="D16" s="87" t="s">
        <v>50</v>
      </c>
      <c r="E16" s="35"/>
      <c r="F16" s="37" t="s">
        <v>189</v>
      </c>
      <c r="G16" s="38"/>
      <c r="H16" s="39">
        <v>1</v>
      </c>
      <c r="I16" s="89" t="s">
        <v>0</v>
      </c>
      <c r="J16" s="112"/>
      <c r="K16" s="113"/>
      <c r="L16" s="114">
        <f t="shared" si="0"/>
        <v>0</v>
      </c>
      <c r="M16" s="114">
        <f t="shared" si="1"/>
        <v>0</v>
      </c>
      <c r="N16" s="115">
        <f t="shared" si="2"/>
        <v>0</v>
      </c>
      <c r="P16" s="185"/>
      <c r="Q16" s="185"/>
    </row>
    <row r="17" spans="1:17" s="5" customFormat="1" ht="13">
      <c r="A17" s="69"/>
      <c r="B17" s="53" t="s">
        <v>135</v>
      </c>
      <c r="C17" s="34" t="s">
        <v>186</v>
      </c>
      <c r="D17" s="87" t="s">
        <v>51</v>
      </c>
      <c r="E17" s="35"/>
      <c r="F17" s="37" t="s">
        <v>190</v>
      </c>
      <c r="G17" s="38"/>
      <c r="H17" s="39">
        <v>1</v>
      </c>
      <c r="I17" s="89" t="s">
        <v>0</v>
      </c>
      <c r="J17" s="112"/>
      <c r="K17" s="113"/>
      <c r="L17" s="114">
        <f t="shared" si="0"/>
        <v>0</v>
      </c>
      <c r="M17" s="114">
        <f t="shared" si="1"/>
        <v>0</v>
      </c>
      <c r="N17" s="115">
        <f t="shared" si="2"/>
        <v>0</v>
      </c>
      <c r="P17" s="185"/>
      <c r="Q17" s="185"/>
    </row>
    <row r="18" spans="1:17" s="5" customFormat="1" ht="13">
      <c r="A18" s="69"/>
      <c r="B18" s="53" t="s">
        <v>135</v>
      </c>
      <c r="C18" s="34" t="s">
        <v>186</v>
      </c>
      <c r="D18" s="87" t="s">
        <v>52</v>
      </c>
      <c r="E18" s="35"/>
      <c r="F18" s="37" t="s">
        <v>191</v>
      </c>
      <c r="G18" s="38"/>
      <c r="H18" s="39">
        <v>1</v>
      </c>
      <c r="I18" s="89" t="s">
        <v>0</v>
      </c>
      <c r="J18" s="112"/>
      <c r="K18" s="113"/>
      <c r="L18" s="114">
        <f t="shared" si="0"/>
        <v>0</v>
      </c>
      <c r="M18" s="114">
        <f t="shared" si="1"/>
        <v>0</v>
      </c>
      <c r="N18" s="115">
        <f t="shared" si="2"/>
        <v>0</v>
      </c>
      <c r="P18" s="185"/>
      <c r="Q18" s="185"/>
    </row>
    <row r="19" spans="1:17" s="5" customFormat="1" ht="13">
      <c r="A19" s="69"/>
      <c r="B19" s="53" t="s">
        <v>135</v>
      </c>
      <c r="C19" s="34" t="s">
        <v>186</v>
      </c>
      <c r="D19" s="87" t="s">
        <v>43</v>
      </c>
      <c r="E19" s="35"/>
      <c r="F19" s="37" t="s">
        <v>204</v>
      </c>
      <c r="G19" s="38"/>
      <c r="H19" s="39">
        <v>1</v>
      </c>
      <c r="I19" s="89" t="s">
        <v>0</v>
      </c>
      <c r="J19" s="112"/>
      <c r="K19" s="113"/>
      <c r="L19" s="114">
        <f t="shared" si="0"/>
        <v>0</v>
      </c>
      <c r="M19" s="114">
        <f t="shared" si="1"/>
        <v>0</v>
      </c>
      <c r="N19" s="115">
        <f t="shared" si="2"/>
        <v>0</v>
      </c>
      <c r="P19" s="185"/>
      <c r="Q19" s="185"/>
    </row>
    <row r="20" spans="1:17" s="5" customFormat="1" ht="13">
      <c r="A20" s="69"/>
      <c r="B20" s="53" t="s">
        <v>135</v>
      </c>
      <c r="C20" s="34" t="s">
        <v>186</v>
      </c>
      <c r="D20" s="87" t="s">
        <v>53</v>
      </c>
      <c r="E20" s="35"/>
      <c r="F20" s="37" t="s">
        <v>192</v>
      </c>
      <c r="G20" s="38"/>
      <c r="H20" s="39">
        <v>1</v>
      </c>
      <c r="I20" s="89" t="s">
        <v>12</v>
      </c>
      <c r="J20" s="112"/>
      <c r="K20" s="113"/>
      <c r="L20" s="114">
        <f t="shared" si="0"/>
        <v>0</v>
      </c>
      <c r="M20" s="114">
        <f t="shared" si="1"/>
        <v>0</v>
      </c>
      <c r="N20" s="115">
        <f t="shared" si="2"/>
        <v>0</v>
      </c>
      <c r="P20" s="185"/>
      <c r="Q20" s="185"/>
    </row>
    <row r="21" spans="1:17" s="5" customFormat="1" ht="26">
      <c r="A21" s="69"/>
      <c r="B21" s="53" t="s">
        <v>135</v>
      </c>
      <c r="C21" s="34" t="s">
        <v>186</v>
      </c>
      <c r="D21" s="87" t="s">
        <v>54</v>
      </c>
      <c r="E21" s="35"/>
      <c r="F21" s="85" t="s">
        <v>254</v>
      </c>
      <c r="G21" s="38" t="s">
        <v>297</v>
      </c>
      <c r="H21" s="39">
        <v>60</v>
      </c>
      <c r="I21" s="89" t="s">
        <v>11</v>
      </c>
      <c r="J21" s="112"/>
      <c r="K21" s="113"/>
      <c r="L21" s="114">
        <f t="shared" si="0"/>
        <v>0</v>
      </c>
      <c r="M21" s="114">
        <f t="shared" si="1"/>
        <v>0</v>
      </c>
      <c r="N21" s="115">
        <f t="shared" si="2"/>
        <v>0</v>
      </c>
      <c r="P21" s="185"/>
      <c r="Q21" s="185"/>
    </row>
    <row r="22" spans="1:17" s="5" customFormat="1" ht="26">
      <c r="A22" s="69"/>
      <c r="B22" s="53" t="s">
        <v>135</v>
      </c>
      <c r="C22" s="34" t="s">
        <v>186</v>
      </c>
      <c r="D22" s="87" t="s">
        <v>128</v>
      </c>
      <c r="E22" s="35"/>
      <c r="F22" s="85" t="s">
        <v>255</v>
      </c>
      <c r="G22" s="38"/>
      <c r="H22" s="39">
        <v>15</v>
      </c>
      <c r="I22" s="89" t="s">
        <v>11</v>
      </c>
      <c r="J22" s="112"/>
      <c r="K22" s="113"/>
      <c r="L22" s="114">
        <f t="shared" si="0"/>
        <v>0</v>
      </c>
      <c r="M22" s="114">
        <f t="shared" si="1"/>
        <v>0</v>
      </c>
      <c r="N22" s="115">
        <f t="shared" si="2"/>
        <v>0</v>
      </c>
      <c r="P22" s="185"/>
      <c r="Q22" s="185"/>
    </row>
    <row r="23" spans="1:17" s="5" customFormat="1" ht="39">
      <c r="A23" s="69"/>
      <c r="B23" s="53" t="s">
        <v>135</v>
      </c>
      <c r="C23" s="34" t="s">
        <v>186</v>
      </c>
      <c r="D23" s="87" t="s">
        <v>129</v>
      </c>
      <c r="E23" s="35"/>
      <c r="F23" s="37" t="s">
        <v>193</v>
      </c>
      <c r="G23" s="38"/>
      <c r="H23" s="39">
        <v>1</v>
      </c>
      <c r="I23" s="89" t="s">
        <v>0</v>
      </c>
      <c r="J23" s="112"/>
      <c r="K23" s="113"/>
      <c r="L23" s="114">
        <f t="shared" si="0"/>
        <v>0</v>
      </c>
      <c r="M23" s="114">
        <f t="shared" si="1"/>
        <v>0</v>
      </c>
      <c r="N23" s="115">
        <f t="shared" si="2"/>
        <v>0</v>
      </c>
      <c r="P23" s="185"/>
      <c r="Q23" s="185"/>
    </row>
    <row r="24" spans="1:17" s="5" customFormat="1" ht="58.5" customHeight="1">
      <c r="A24" s="69"/>
      <c r="B24" s="53" t="s">
        <v>135</v>
      </c>
      <c r="C24" s="34" t="s">
        <v>195</v>
      </c>
      <c r="D24" s="87" t="s">
        <v>41</v>
      </c>
      <c r="E24" s="35" t="s">
        <v>127</v>
      </c>
      <c r="F24" s="37" t="s">
        <v>305</v>
      </c>
      <c r="G24" s="38" t="s">
        <v>304</v>
      </c>
      <c r="H24" s="39">
        <v>1</v>
      </c>
      <c r="I24" s="89" t="s">
        <v>0</v>
      </c>
      <c r="J24" s="112"/>
      <c r="K24" s="113"/>
      <c r="L24" s="114">
        <f t="shared" si="0"/>
        <v>0</v>
      </c>
      <c r="M24" s="114">
        <f t="shared" si="1"/>
        <v>0</v>
      </c>
      <c r="N24" s="115">
        <f t="shared" si="2"/>
        <v>0</v>
      </c>
      <c r="P24" s="185"/>
      <c r="Q24" s="185"/>
    </row>
    <row r="25" spans="1:17" s="5" customFormat="1" ht="58.5" customHeight="1">
      <c r="A25" s="69"/>
      <c r="B25" s="53" t="s">
        <v>135</v>
      </c>
      <c r="C25" s="34" t="s">
        <v>195</v>
      </c>
      <c r="D25" s="87" t="s">
        <v>42</v>
      </c>
      <c r="E25" s="35" t="s">
        <v>127</v>
      </c>
      <c r="F25" s="37" t="s">
        <v>306</v>
      </c>
      <c r="G25" s="38" t="s">
        <v>342</v>
      </c>
      <c r="H25" s="39">
        <v>1</v>
      </c>
      <c r="I25" s="89" t="s">
        <v>0</v>
      </c>
      <c r="J25" s="112"/>
      <c r="K25" s="113"/>
      <c r="L25" s="114">
        <f t="shared" si="0"/>
        <v>0</v>
      </c>
      <c r="M25" s="114">
        <f t="shared" si="1"/>
        <v>0</v>
      </c>
      <c r="N25" s="115">
        <f t="shared" si="2"/>
        <v>0</v>
      </c>
      <c r="P25" s="185"/>
      <c r="Q25" s="185"/>
    </row>
    <row r="26" spans="1:17" s="5" customFormat="1" ht="80.25" customHeight="1">
      <c r="A26" s="69"/>
      <c r="B26" s="53" t="s">
        <v>135</v>
      </c>
      <c r="C26" s="34" t="s">
        <v>195</v>
      </c>
      <c r="D26" s="87" t="s">
        <v>126</v>
      </c>
      <c r="E26" s="35" t="s">
        <v>127</v>
      </c>
      <c r="F26" s="37" t="s">
        <v>196</v>
      </c>
      <c r="G26" s="38" t="s">
        <v>301</v>
      </c>
      <c r="H26" s="39">
        <v>1</v>
      </c>
      <c r="I26" s="89" t="s">
        <v>0</v>
      </c>
      <c r="J26" s="112"/>
      <c r="K26" s="113"/>
      <c r="L26" s="114">
        <f t="shared" si="0"/>
        <v>0</v>
      </c>
      <c r="M26" s="114">
        <f t="shared" si="1"/>
        <v>0</v>
      </c>
      <c r="N26" s="115">
        <f t="shared" si="2"/>
        <v>0</v>
      </c>
      <c r="P26" s="185"/>
      <c r="Q26" s="185"/>
    </row>
    <row r="27" spans="1:17" s="5" customFormat="1" ht="39">
      <c r="A27" s="69"/>
      <c r="B27" s="53" t="s">
        <v>135</v>
      </c>
      <c r="C27" s="34" t="s">
        <v>195</v>
      </c>
      <c r="D27" s="87" t="s">
        <v>50</v>
      </c>
      <c r="E27" s="35" t="s">
        <v>90</v>
      </c>
      <c r="F27" s="37" t="s">
        <v>299</v>
      </c>
      <c r="G27" s="38" t="s">
        <v>300</v>
      </c>
      <c r="H27" s="39">
        <v>1</v>
      </c>
      <c r="I27" s="89" t="s">
        <v>0</v>
      </c>
      <c r="J27" s="112"/>
      <c r="K27" s="113"/>
      <c r="L27" s="114">
        <f t="shared" si="0"/>
        <v>0</v>
      </c>
      <c r="M27" s="114">
        <f t="shared" si="1"/>
        <v>0</v>
      </c>
      <c r="N27" s="115">
        <f t="shared" si="2"/>
        <v>0</v>
      </c>
      <c r="P27" s="185"/>
      <c r="Q27" s="185"/>
    </row>
    <row r="28" spans="1:17" s="5" customFormat="1" ht="13">
      <c r="A28" s="69"/>
      <c r="B28" s="53" t="s">
        <v>135</v>
      </c>
      <c r="C28" s="34" t="s">
        <v>195</v>
      </c>
      <c r="D28" s="87" t="s">
        <v>302</v>
      </c>
      <c r="E28" s="35" t="s">
        <v>90</v>
      </c>
      <c r="F28" s="37" t="s">
        <v>303</v>
      </c>
      <c r="G28" s="38"/>
      <c r="H28" s="39">
        <v>1</v>
      </c>
      <c r="I28" s="89" t="s">
        <v>0</v>
      </c>
      <c r="J28" s="112"/>
      <c r="K28" s="113"/>
      <c r="L28" s="114">
        <f t="shared" si="0"/>
        <v>0</v>
      </c>
      <c r="M28" s="114">
        <f t="shared" si="1"/>
        <v>0</v>
      </c>
      <c r="N28" s="115">
        <f t="shared" si="2"/>
        <v>0</v>
      </c>
      <c r="P28" s="185"/>
      <c r="Q28" s="185"/>
    </row>
    <row r="29" spans="1:17" s="5" customFormat="1" ht="80.25" customHeight="1">
      <c r="A29" s="69"/>
      <c r="B29" s="53" t="s">
        <v>135</v>
      </c>
      <c r="C29" s="34" t="s">
        <v>195</v>
      </c>
      <c r="D29" s="87" t="s">
        <v>51</v>
      </c>
      <c r="E29" s="35" t="s">
        <v>127</v>
      </c>
      <c r="F29" s="37" t="s">
        <v>196</v>
      </c>
      <c r="G29" s="38" t="s">
        <v>301</v>
      </c>
      <c r="H29" s="39">
        <v>1</v>
      </c>
      <c r="I29" s="89" t="s">
        <v>0</v>
      </c>
      <c r="J29" s="112"/>
      <c r="K29" s="113"/>
      <c r="L29" s="114">
        <f t="shared" si="0"/>
        <v>0</v>
      </c>
      <c r="M29" s="114">
        <f t="shared" si="1"/>
        <v>0</v>
      </c>
      <c r="N29" s="115">
        <f t="shared" si="2"/>
        <v>0</v>
      </c>
      <c r="P29" s="185"/>
      <c r="Q29" s="185"/>
    </row>
    <row r="30" spans="1:17" s="5" customFormat="1" ht="39">
      <c r="A30" s="69"/>
      <c r="B30" s="53" t="s">
        <v>135</v>
      </c>
      <c r="C30" s="34" t="s">
        <v>195</v>
      </c>
      <c r="D30" s="87" t="s">
        <v>52</v>
      </c>
      <c r="E30" s="35" t="s">
        <v>90</v>
      </c>
      <c r="F30" s="37" t="s">
        <v>299</v>
      </c>
      <c r="G30" s="38" t="s">
        <v>308</v>
      </c>
      <c r="H30" s="39">
        <v>1</v>
      </c>
      <c r="I30" s="89" t="s">
        <v>0</v>
      </c>
      <c r="J30" s="112"/>
      <c r="K30" s="113"/>
      <c r="L30" s="114">
        <f t="shared" si="0"/>
        <v>0</v>
      </c>
      <c r="M30" s="114">
        <f t="shared" si="1"/>
        <v>0</v>
      </c>
      <c r="N30" s="115">
        <f t="shared" si="2"/>
        <v>0</v>
      </c>
      <c r="P30" s="185"/>
      <c r="Q30" s="185"/>
    </row>
    <row r="31" spans="1:17" s="5" customFormat="1" ht="13">
      <c r="A31" s="69"/>
      <c r="B31" s="53" t="s">
        <v>135</v>
      </c>
      <c r="C31" s="34" t="s">
        <v>195</v>
      </c>
      <c r="D31" s="87" t="s">
        <v>307</v>
      </c>
      <c r="E31" s="35" t="s">
        <v>90</v>
      </c>
      <c r="F31" s="37" t="s">
        <v>303</v>
      </c>
      <c r="G31" s="38"/>
      <c r="H31" s="39">
        <v>1</v>
      </c>
      <c r="I31" s="89" t="s">
        <v>0</v>
      </c>
      <c r="J31" s="112"/>
      <c r="K31" s="113"/>
      <c r="L31" s="114">
        <f t="shared" si="0"/>
        <v>0</v>
      </c>
      <c r="M31" s="114">
        <f t="shared" si="1"/>
        <v>0</v>
      </c>
      <c r="N31" s="115">
        <f t="shared" si="2"/>
        <v>0</v>
      </c>
      <c r="P31" s="185"/>
      <c r="Q31" s="185"/>
    </row>
    <row r="32" spans="1:17" s="5" customFormat="1" ht="74.25" customHeight="1">
      <c r="A32" s="69"/>
      <c r="B32" s="53" t="s">
        <v>135</v>
      </c>
      <c r="C32" s="34" t="s">
        <v>195</v>
      </c>
      <c r="D32" s="87" t="s">
        <v>197</v>
      </c>
      <c r="E32" s="35" t="s">
        <v>91</v>
      </c>
      <c r="F32" s="37" t="s">
        <v>365</v>
      </c>
      <c r="G32" s="38" t="s">
        <v>309</v>
      </c>
      <c r="H32" s="39">
        <v>1</v>
      </c>
      <c r="I32" s="89" t="s">
        <v>0</v>
      </c>
      <c r="J32" s="112"/>
      <c r="K32" s="113"/>
      <c r="L32" s="114">
        <f t="shared" si="0"/>
        <v>0</v>
      </c>
      <c r="M32" s="114">
        <f t="shared" si="1"/>
        <v>0</v>
      </c>
      <c r="N32" s="115">
        <f t="shared" si="2"/>
        <v>0</v>
      </c>
      <c r="P32" s="185"/>
      <c r="Q32" s="185"/>
    </row>
    <row r="33" spans="1:17" s="5" customFormat="1" ht="26">
      <c r="A33" s="69"/>
      <c r="B33" s="53" t="s">
        <v>135</v>
      </c>
      <c r="C33" s="34" t="s">
        <v>195</v>
      </c>
      <c r="D33" s="87" t="s">
        <v>198</v>
      </c>
      <c r="E33" s="35" t="s">
        <v>91</v>
      </c>
      <c r="F33" s="37" t="s">
        <v>92</v>
      </c>
      <c r="G33" s="38"/>
      <c r="H33" s="39">
        <v>1</v>
      </c>
      <c r="I33" s="89" t="s">
        <v>0</v>
      </c>
      <c r="J33" s="112"/>
      <c r="K33" s="113"/>
      <c r="L33" s="114">
        <f t="shared" si="0"/>
        <v>0</v>
      </c>
      <c r="M33" s="114">
        <f t="shared" si="1"/>
        <v>0</v>
      </c>
      <c r="N33" s="115">
        <f t="shared" si="2"/>
        <v>0</v>
      </c>
      <c r="P33" s="185"/>
      <c r="Q33" s="185"/>
    </row>
    <row r="34" spans="1:17" s="5" customFormat="1" ht="78">
      <c r="A34" s="69"/>
      <c r="B34" s="53" t="s">
        <v>135</v>
      </c>
      <c r="C34" s="34" t="s">
        <v>195</v>
      </c>
      <c r="D34" s="87" t="s">
        <v>199</v>
      </c>
      <c r="E34" s="35" t="s">
        <v>91</v>
      </c>
      <c r="F34" s="37" t="s">
        <v>93</v>
      </c>
      <c r="G34" s="38"/>
      <c r="H34" s="39">
        <v>1</v>
      </c>
      <c r="I34" s="89" t="s">
        <v>0</v>
      </c>
      <c r="J34" s="112"/>
      <c r="K34" s="113"/>
      <c r="L34" s="114">
        <f t="shared" si="0"/>
        <v>0</v>
      </c>
      <c r="M34" s="114">
        <f t="shared" si="1"/>
        <v>0</v>
      </c>
      <c r="N34" s="115">
        <f t="shared" si="2"/>
        <v>0</v>
      </c>
      <c r="P34" s="185"/>
      <c r="Q34" s="185"/>
    </row>
    <row r="35" spans="1:17" s="5" customFormat="1" ht="13">
      <c r="A35" s="69"/>
      <c r="B35" s="53" t="s">
        <v>135</v>
      </c>
      <c r="C35" s="34" t="s">
        <v>195</v>
      </c>
      <c r="D35" s="87" t="s">
        <v>200</v>
      </c>
      <c r="E35" s="35" t="s">
        <v>91</v>
      </c>
      <c r="F35" s="37" t="s">
        <v>94</v>
      </c>
      <c r="G35" s="38"/>
      <c r="H35" s="39">
        <v>1</v>
      </c>
      <c r="I35" s="89" t="s">
        <v>0</v>
      </c>
      <c r="J35" s="112"/>
      <c r="K35" s="113"/>
      <c r="L35" s="114">
        <f t="shared" si="0"/>
        <v>0</v>
      </c>
      <c r="M35" s="114">
        <f t="shared" si="1"/>
        <v>0</v>
      </c>
      <c r="N35" s="115">
        <f t="shared" si="2"/>
        <v>0</v>
      </c>
      <c r="P35" s="185"/>
      <c r="Q35" s="185"/>
    </row>
    <row r="36" spans="1:17" s="5" customFormat="1" ht="13">
      <c r="A36" s="69"/>
      <c r="B36" s="53" t="s">
        <v>135</v>
      </c>
      <c r="C36" s="34" t="s">
        <v>195</v>
      </c>
      <c r="D36" s="87" t="s">
        <v>201</v>
      </c>
      <c r="E36" s="35" t="s">
        <v>91</v>
      </c>
      <c r="F36" s="37" t="s">
        <v>95</v>
      </c>
      <c r="G36" s="38"/>
      <c r="H36" s="39">
        <v>1</v>
      </c>
      <c r="I36" s="89" t="s">
        <v>0</v>
      </c>
      <c r="J36" s="112"/>
      <c r="K36" s="113"/>
      <c r="L36" s="114">
        <f t="shared" si="0"/>
        <v>0</v>
      </c>
      <c r="M36" s="114">
        <f t="shared" si="1"/>
        <v>0</v>
      </c>
      <c r="N36" s="115">
        <f t="shared" si="2"/>
        <v>0</v>
      </c>
      <c r="P36" s="185"/>
      <c r="Q36" s="185"/>
    </row>
    <row r="37" spans="1:17" s="5" customFormat="1" ht="13">
      <c r="A37" s="69"/>
      <c r="B37" s="53" t="s">
        <v>135</v>
      </c>
      <c r="C37" s="34" t="s">
        <v>195</v>
      </c>
      <c r="D37" s="87" t="s">
        <v>202</v>
      </c>
      <c r="E37" s="35"/>
      <c r="F37" s="37" t="s">
        <v>96</v>
      </c>
      <c r="G37" s="38"/>
      <c r="H37" s="39">
        <v>1</v>
      </c>
      <c r="I37" s="89" t="s">
        <v>0</v>
      </c>
      <c r="J37" s="112"/>
      <c r="K37" s="113"/>
      <c r="L37" s="114">
        <f t="shared" si="0"/>
        <v>0</v>
      </c>
      <c r="M37" s="114">
        <f t="shared" si="1"/>
        <v>0</v>
      </c>
      <c r="N37" s="115">
        <f t="shared" si="2"/>
        <v>0</v>
      </c>
      <c r="P37" s="185"/>
      <c r="Q37" s="185"/>
    </row>
    <row r="38" spans="1:17" s="5" customFormat="1" ht="13.5" thickBot="1">
      <c r="A38" s="69"/>
      <c r="B38" s="80" t="s">
        <v>135</v>
      </c>
      <c r="C38" s="78" t="s">
        <v>195</v>
      </c>
      <c r="D38" s="91" t="s">
        <v>203</v>
      </c>
      <c r="E38" s="81" t="s">
        <v>90</v>
      </c>
      <c r="F38" s="82" t="s">
        <v>97</v>
      </c>
      <c r="G38" s="83"/>
      <c r="H38" s="84">
        <v>1</v>
      </c>
      <c r="I38" s="90" t="s">
        <v>0</v>
      </c>
      <c r="J38" s="116"/>
      <c r="K38" s="117"/>
      <c r="L38" s="118">
        <f t="shared" si="0"/>
        <v>0</v>
      </c>
      <c r="M38" s="118">
        <f t="shared" si="1"/>
        <v>0</v>
      </c>
      <c r="N38" s="119">
        <f t="shared" si="2"/>
        <v>0</v>
      </c>
      <c r="P38" s="185"/>
      <c r="Q38" s="185"/>
    </row>
    <row r="39" spans="1:17" s="5" customFormat="1" ht="12.75" customHeight="1" thickBot="1">
      <c r="A39" s="55"/>
      <c r="B39" s="56"/>
      <c r="C39" s="57"/>
      <c r="D39" s="57"/>
      <c r="E39" s="58"/>
      <c r="F39" s="62"/>
      <c r="G39" s="63"/>
      <c r="H39" s="9"/>
      <c r="I39" s="71"/>
      <c r="J39" s="102"/>
      <c r="K39" s="102"/>
      <c r="L39" s="103"/>
      <c r="M39" s="103"/>
      <c r="N39" s="104"/>
      <c r="P39" s="185"/>
      <c r="Q39" s="185"/>
    </row>
    <row r="40" spans="1:17" s="23" customFormat="1" ht="12.75" customHeight="1" thickBot="1">
      <c r="A40" s="18"/>
      <c r="B40" s="45" t="s">
        <v>136</v>
      </c>
      <c r="C40" s="46"/>
      <c r="D40" s="46" t="s">
        <v>98</v>
      </c>
      <c r="E40" s="47"/>
      <c r="F40" s="47"/>
      <c r="G40" s="47"/>
      <c r="H40" s="47"/>
      <c r="I40" s="72"/>
      <c r="J40" s="105"/>
      <c r="K40" s="105"/>
      <c r="L40" s="105"/>
      <c r="M40" s="105"/>
      <c r="N40" s="106">
        <f>SUM(N42:N71)</f>
        <v>0</v>
      </c>
      <c r="P40" s="185"/>
      <c r="Q40" s="185"/>
    </row>
    <row r="41" spans="1:17" s="5" customFormat="1" ht="21.75" customHeight="1">
      <c r="A41" s="24"/>
      <c r="B41" s="166"/>
      <c r="C41" s="167"/>
      <c r="D41" s="167"/>
      <c r="E41" s="167"/>
      <c r="F41" s="167"/>
      <c r="G41" s="167"/>
      <c r="H41" s="167"/>
      <c r="I41" s="174"/>
      <c r="J41" s="120"/>
      <c r="K41" s="121"/>
      <c r="L41" s="111"/>
      <c r="M41" s="111"/>
      <c r="N41" s="122"/>
      <c r="P41" s="185"/>
      <c r="Q41" s="185"/>
    </row>
    <row r="42" spans="1:17" s="5" customFormat="1" ht="130">
      <c r="A42" s="69"/>
      <c r="B42" s="53" t="s">
        <v>138</v>
      </c>
      <c r="C42" s="79" t="s">
        <v>207</v>
      </c>
      <c r="D42" s="34"/>
      <c r="E42" s="35" t="s">
        <v>99</v>
      </c>
      <c r="F42" s="37" t="s">
        <v>205</v>
      </c>
      <c r="G42" s="36" t="s">
        <v>206</v>
      </c>
      <c r="H42" s="39">
        <v>1</v>
      </c>
      <c r="I42" s="61" t="s">
        <v>0</v>
      </c>
      <c r="J42" s="123"/>
      <c r="K42" s="124"/>
      <c r="L42" s="114">
        <f>J42*H42</f>
        <v>0</v>
      </c>
      <c r="M42" s="114">
        <f aca="true" t="shared" si="3" ref="M42:M71">K42*H42</f>
        <v>0</v>
      </c>
      <c r="N42" s="115">
        <f aca="true" t="shared" si="4" ref="N42:N71">M42+L42</f>
        <v>0</v>
      </c>
      <c r="P42" s="185"/>
      <c r="Q42" s="185"/>
    </row>
    <row r="43" spans="1:17" s="5" customFormat="1" ht="13">
      <c r="A43" s="69"/>
      <c r="B43" s="53" t="s">
        <v>138</v>
      </c>
      <c r="C43" s="34"/>
      <c r="D43" s="34"/>
      <c r="E43" s="35" t="s">
        <v>99</v>
      </c>
      <c r="F43" s="37" t="s">
        <v>216</v>
      </c>
      <c r="G43" s="38"/>
      <c r="H43" s="39">
        <v>1</v>
      </c>
      <c r="I43" s="61" t="s">
        <v>0</v>
      </c>
      <c r="J43" s="123"/>
      <c r="K43" s="124"/>
      <c r="L43" s="114">
        <f aca="true" t="shared" si="5" ref="L43:L71">J43*H43</f>
        <v>0</v>
      </c>
      <c r="M43" s="114">
        <f t="shared" si="3"/>
        <v>0</v>
      </c>
      <c r="N43" s="115">
        <f t="shared" si="4"/>
        <v>0</v>
      </c>
      <c r="P43" s="185"/>
      <c r="Q43" s="185"/>
    </row>
    <row r="44" spans="1:17" s="5" customFormat="1" ht="130">
      <c r="A44" s="69"/>
      <c r="B44" s="53" t="s">
        <v>138</v>
      </c>
      <c r="C44" s="79" t="s">
        <v>208</v>
      </c>
      <c r="D44" s="34"/>
      <c r="E44" s="35" t="s">
        <v>99</v>
      </c>
      <c r="F44" s="37" t="s">
        <v>205</v>
      </c>
      <c r="G44" s="36" t="s">
        <v>206</v>
      </c>
      <c r="H44" s="39">
        <v>1</v>
      </c>
      <c r="I44" s="61" t="s">
        <v>0</v>
      </c>
      <c r="J44" s="123"/>
      <c r="K44" s="124"/>
      <c r="L44" s="114">
        <f t="shared" si="5"/>
        <v>0</v>
      </c>
      <c r="M44" s="114">
        <f t="shared" si="3"/>
        <v>0</v>
      </c>
      <c r="N44" s="115">
        <f t="shared" si="4"/>
        <v>0</v>
      </c>
      <c r="P44" s="185"/>
      <c r="Q44" s="185"/>
    </row>
    <row r="45" spans="1:17" s="5" customFormat="1" ht="13">
      <c r="A45" s="69"/>
      <c r="B45" s="53" t="s">
        <v>138</v>
      </c>
      <c r="C45" s="34"/>
      <c r="D45" s="34"/>
      <c r="E45" s="35" t="s">
        <v>99</v>
      </c>
      <c r="F45" s="37" t="s">
        <v>216</v>
      </c>
      <c r="G45" s="38"/>
      <c r="H45" s="39">
        <v>1</v>
      </c>
      <c r="I45" s="61" t="s">
        <v>0</v>
      </c>
      <c r="J45" s="123"/>
      <c r="K45" s="124"/>
      <c r="L45" s="114">
        <f t="shared" si="5"/>
        <v>0</v>
      </c>
      <c r="M45" s="114">
        <f t="shared" si="3"/>
        <v>0</v>
      </c>
      <c r="N45" s="115">
        <f t="shared" si="4"/>
        <v>0</v>
      </c>
      <c r="P45" s="185"/>
      <c r="Q45" s="185"/>
    </row>
    <row r="46" spans="1:17" s="5" customFormat="1" ht="130">
      <c r="A46" s="69"/>
      <c r="B46" s="53" t="s">
        <v>138</v>
      </c>
      <c r="C46" s="79" t="s">
        <v>209</v>
      </c>
      <c r="D46" s="34"/>
      <c r="E46" s="35" t="s">
        <v>99</v>
      </c>
      <c r="F46" s="37" t="s">
        <v>205</v>
      </c>
      <c r="G46" s="36" t="s">
        <v>206</v>
      </c>
      <c r="H46" s="39">
        <v>1</v>
      </c>
      <c r="I46" s="61" t="s">
        <v>0</v>
      </c>
      <c r="J46" s="123"/>
      <c r="K46" s="124"/>
      <c r="L46" s="114">
        <f t="shared" si="5"/>
        <v>0</v>
      </c>
      <c r="M46" s="114">
        <f t="shared" si="3"/>
        <v>0</v>
      </c>
      <c r="N46" s="115">
        <f t="shared" si="4"/>
        <v>0</v>
      </c>
      <c r="P46" s="185"/>
      <c r="Q46" s="185"/>
    </row>
    <row r="47" spans="1:17" s="5" customFormat="1" ht="13">
      <c r="A47" s="69"/>
      <c r="B47" s="53" t="s">
        <v>138</v>
      </c>
      <c r="C47" s="34"/>
      <c r="D47" s="34"/>
      <c r="E47" s="35" t="s">
        <v>99</v>
      </c>
      <c r="F47" s="37" t="s">
        <v>216</v>
      </c>
      <c r="G47" s="38"/>
      <c r="H47" s="39">
        <v>1</v>
      </c>
      <c r="I47" s="61" t="s">
        <v>0</v>
      </c>
      <c r="J47" s="123"/>
      <c r="K47" s="124"/>
      <c r="L47" s="114">
        <f t="shared" si="5"/>
        <v>0</v>
      </c>
      <c r="M47" s="114">
        <f t="shared" si="3"/>
        <v>0</v>
      </c>
      <c r="N47" s="115">
        <f t="shared" si="4"/>
        <v>0</v>
      </c>
      <c r="P47" s="185"/>
      <c r="Q47" s="185"/>
    </row>
    <row r="48" spans="1:17" s="5" customFormat="1" ht="158.25" customHeight="1">
      <c r="A48" s="69"/>
      <c r="B48" s="53" t="s">
        <v>138</v>
      </c>
      <c r="C48" s="34" t="s">
        <v>211</v>
      </c>
      <c r="D48" s="34"/>
      <c r="E48" s="35" t="s">
        <v>99</v>
      </c>
      <c r="F48" s="37" t="s">
        <v>210</v>
      </c>
      <c r="G48" s="36" t="s">
        <v>310</v>
      </c>
      <c r="H48" s="39">
        <v>1</v>
      </c>
      <c r="I48" s="61" t="s">
        <v>0</v>
      </c>
      <c r="J48" s="123"/>
      <c r="K48" s="124"/>
      <c r="L48" s="114">
        <f t="shared" si="5"/>
        <v>0</v>
      </c>
      <c r="M48" s="114">
        <f t="shared" si="3"/>
        <v>0</v>
      </c>
      <c r="N48" s="115">
        <f t="shared" si="4"/>
        <v>0</v>
      </c>
      <c r="P48" s="185"/>
      <c r="Q48" s="185"/>
    </row>
    <row r="49" spans="1:17" s="5" customFormat="1" ht="13">
      <c r="A49" s="69"/>
      <c r="B49" s="53" t="s">
        <v>138</v>
      </c>
      <c r="C49" s="34"/>
      <c r="D49" s="34"/>
      <c r="E49" s="35" t="s">
        <v>99</v>
      </c>
      <c r="F49" s="37" t="s">
        <v>212</v>
      </c>
      <c r="G49" s="38"/>
      <c r="H49" s="39">
        <v>1</v>
      </c>
      <c r="I49" s="61" t="s">
        <v>0</v>
      </c>
      <c r="J49" s="123"/>
      <c r="K49" s="124"/>
      <c r="L49" s="114">
        <f t="shared" si="5"/>
        <v>0</v>
      </c>
      <c r="M49" s="114">
        <f t="shared" si="3"/>
        <v>0</v>
      </c>
      <c r="N49" s="115">
        <f t="shared" si="4"/>
        <v>0</v>
      </c>
      <c r="P49" s="185"/>
      <c r="Q49" s="185"/>
    </row>
    <row r="50" spans="1:17" s="5" customFormat="1" ht="156">
      <c r="A50" s="69"/>
      <c r="B50" s="53" t="s">
        <v>138</v>
      </c>
      <c r="C50" s="34" t="s">
        <v>213</v>
      </c>
      <c r="D50" s="34"/>
      <c r="E50" s="35" t="s">
        <v>99</v>
      </c>
      <c r="F50" s="37" t="s">
        <v>210</v>
      </c>
      <c r="G50" s="36" t="s">
        <v>311</v>
      </c>
      <c r="H50" s="39">
        <v>1</v>
      </c>
      <c r="I50" s="61" t="s">
        <v>0</v>
      </c>
      <c r="J50" s="123"/>
      <c r="K50" s="124"/>
      <c r="L50" s="114">
        <f t="shared" si="5"/>
        <v>0</v>
      </c>
      <c r="M50" s="114">
        <f t="shared" si="3"/>
        <v>0</v>
      </c>
      <c r="N50" s="115">
        <f t="shared" si="4"/>
        <v>0</v>
      </c>
      <c r="P50" s="185"/>
      <c r="Q50" s="185"/>
    </row>
    <row r="51" spans="1:17" s="5" customFormat="1" ht="13">
      <c r="A51" s="69"/>
      <c r="B51" s="53" t="s">
        <v>138</v>
      </c>
      <c r="C51" s="34"/>
      <c r="D51" s="34"/>
      <c r="E51" s="35" t="s">
        <v>99</v>
      </c>
      <c r="F51" s="37" t="s">
        <v>212</v>
      </c>
      <c r="G51" s="38"/>
      <c r="H51" s="39">
        <v>1</v>
      </c>
      <c r="I51" s="61" t="s">
        <v>0</v>
      </c>
      <c r="J51" s="123"/>
      <c r="K51" s="124"/>
      <c r="L51" s="114">
        <f t="shared" si="5"/>
        <v>0</v>
      </c>
      <c r="M51" s="114">
        <f t="shared" si="3"/>
        <v>0</v>
      </c>
      <c r="N51" s="115">
        <f t="shared" si="4"/>
        <v>0</v>
      </c>
      <c r="P51" s="185"/>
      <c r="Q51" s="185"/>
    </row>
    <row r="52" spans="1:17" s="5" customFormat="1" ht="156">
      <c r="A52" s="69"/>
      <c r="B52" s="53" t="s">
        <v>138</v>
      </c>
      <c r="C52" s="34" t="s">
        <v>214</v>
      </c>
      <c r="D52" s="34"/>
      <c r="E52" s="35" t="s">
        <v>99</v>
      </c>
      <c r="F52" s="37" t="s">
        <v>210</v>
      </c>
      <c r="G52" s="36" t="s">
        <v>312</v>
      </c>
      <c r="H52" s="39">
        <v>1</v>
      </c>
      <c r="I52" s="61" t="s">
        <v>0</v>
      </c>
      <c r="J52" s="123"/>
      <c r="K52" s="124"/>
      <c r="L52" s="114">
        <f t="shared" si="5"/>
        <v>0</v>
      </c>
      <c r="M52" s="114">
        <f t="shared" si="3"/>
        <v>0</v>
      </c>
      <c r="N52" s="115">
        <f t="shared" si="4"/>
        <v>0</v>
      </c>
      <c r="P52" s="185"/>
      <c r="Q52" s="185"/>
    </row>
    <row r="53" spans="1:17" s="5" customFormat="1" ht="13">
      <c r="A53" s="69"/>
      <c r="B53" s="53" t="s">
        <v>138</v>
      </c>
      <c r="C53" s="34"/>
      <c r="D53" s="34"/>
      <c r="E53" s="35" t="s">
        <v>99</v>
      </c>
      <c r="F53" s="37" t="s">
        <v>212</v>
      </c>
      <c r="G53" s="38"/>
      <c r="H53" s="39">
        <v>1</v>
      </c>
      <c r="I53" s="61" t="s">
        <v>0</v>
      </c>
      <c r="J53" s="123"/>
      <c r="K53" s="124"/>
      <c r="L53" s="114">
        <f t="shared" si="5"/>
        <v>0</v>
      </c>
      <c r="M53" s="114">
        <f t="shared" si="3"/>
        <v>0</v>
      </c>
      <c r="N53" s="115">
        <f t="shared" si="4"/>
        <v>0</v>
      </c>
      <c r="P53" s="185"/>
      <c r="Q53" s="185"/>
    </row>
    <row r="54" spans="1:17" s="5" customFormat="1" ht="156">
      <c r="A54" s="69"/>
      <c r="B54" s="53" t="s">
        <v>138</v>
      </c>
      <c r="C54" s="34" t="s">
        <v>215</v>
      </c>
      <c r="D54" s="34"/>
      <c r="E54" s="35" t="s">
        <v>99</v>
      </c>
      <c r="F54" s="37" t="s">
        <v>210</v>
      </c>
      <c r="G54" s="36" t="s">
        <v>313</v>
      </c>
      <c r="H54" s="39">
        <v>1</v>
      </c>
      <c r="I54" s="61" t="s">
        <v>0</v>
      </c>
      <c r="J54" s="123"/>
      <c r="K54" s="124"/>
      <c r="L54" s="114">
        <f t="shared" si="5"/>
        <v>0</v>
      </c>
      <c r="M54" s="114">
        <f t="shared" si="3"/>
        <v>0</v>
      </c>
      <c r="N54" s="115">
        <f t="shared" si="4"/>
        <v>0</v>
      </c>
      <c r="P54" s="185"/>
      <c r="Q54" s="185"/>
    </row>
    <row r="55" spans="1:17" s="5" customFormat="1" ht="13">
      <c r="A55" s="69"/>
      <c r="B55" s="53" t="s">
        <v>138</v>
      </c>
      <c r="C55" s="34"/>
      <c r="D55" s="34"/>
      <c r="E55" s="35" t="s">
        <v>99</v>
      </c>
      <c r="F55" s="37" t="s">
        <v>212</v>
      </c>
      <c r="G55" s="38"/>
      <c r="H55" s="39">
        <v>1</v>
      </c>
      <c r="I55" s="61" t="s">
        <v>0</v>
      </c>
      <c r="J55" s="123"/>
      <c r="K55" s="124"/>
      <c r="L55" s="114">
        <f t="shared" si="5"/>
        <v>0</v>
      </c>
      <c r="M55" s="114">
        <f t="shared" si="3"/>
        <v>0</v>
      </c>
      <c r="N55" s="115">
        <f t="shared" si="4"/>
        <v>0</v>
      </c>
      <c r="P55" s="185"/>
      <c r="Q55" s="185"/>
    </row>
    <row r="56" spans="1:17" s="5" customFormat="1" ht="130">
      <c r="A56" s="69"/>
      <c r="B56" s="53" t="s">
        <v>138</v>
      </c>
      <c r="C56" s="79" t="s">
        <v>217</v>
      </c>
      <c r="D56" s="34"/>
      <c r="E56" s="35" t="s">
        <v>99</v>
      </c>
      <c r="F56" s="37" t="s">
        <v>205</v>
      </c>
      <c r="G56" s="36" t="s">
        <v>218</v>
      </c>
      <c r="H56" s="39">
        <v>1</v>
      </c>
      <c r="I56" s="61" t="s">
        <v>0</v>
      </c>
      <c r="J56" s="123"/>
      <c r="K56" s="124"/>
      <c r="L56" s="114">
        <f t="shared" si="5"/>
        <v>0</v>
      </c>
      <c r="M56" s="114">
        <f t="shared" si="3"/>
        <v>0</v>
      </c>
      <c r="N56" s="115">
        <f t="shared" si="4"/>
        <v>0</v>
      </c>
      <c r="P56" s="185"/>
      <c r="Q56" s="185"/>
    </row>
    <row r="57" spans="1:17" s="5" customFormat="1" ht="13">
      <c r="A57" s="69"/>
      <c r="B57" s="53" t="s">
        <v>138</v>
      </c>
      <c r="C57" s="34"/>
      <c r="D57" s="34"/>
      <c r="E57" s="35" t="s">
        <v>99</v>
      </c>
      <c r="F57" s="37" t="s">
        <v>216</v>
      </c>
      <c r="G57" s="38"/>
      <c r="H57" s="39">
        <v>1</v>
      </c>
      <c r="I57" s="61" t="s">
        <v>0</v>
      </c>
      <c r="J57" s="123"/>
      <c r="K57" s="124"/>
      <c r="L57" s="114">
        <f t="shared" si="5"/>
        <v>0</v>
      </c>
      <c r="M57" s="114">
        <f t="shared" si="3"/>
        <v>0</v>
      </c>
      <c r="N57" s="115">
        <f t="shared" si="4"/>
        <v>0</v>
      </c>
      <c r="P57" s="185"/>
      <c r="Q57" s="185"/>
    </row>
    <row r="58" spans="1:17" s="5" customFormat="1" ht="156">
      <c r="A58" s="69"/>
      <c r="B58" s="53" t="s">
        <v>138</v>
      </c>
      <c r="C58" s="79" t="s">
        <v>219</v>
      </c>
      <c r="D58" s="34"/>
      <c r="E58" s="35" t="s">
        <v>99</v>
      </c>
      <c r="F58" s="37" t="s">
        <v>210</v>
      </c>
      <c r="G58" s="36" t="s">
        <v>312</v>
      </c>
      <c r="H58" s="39">
        <v>1</v>
      </c>
      <c r="I58" s="61" t="s">
        <v>0</v>
      </c>
      <c r="J58" s="123"/>
      <c r="K58" s="124"/>
      <c r="L58" s="114">
        <f t="shared" si="5"/>
        <v>0</v>
      </c>
      <c r="M58" s="114">
        <f t="shared" si="3"/>
        <v>0</v>
      </c>
      <c r="N58" s="115">
        <f t="shared" si="4"/>
        <v>0</v>
      </c>
      <c r="P58" s="185"/>
      <c r="Q58" s="185"/>
    </row>
    <row r="59" spans="1:17" s="5" customFormat="1" ht="13">
      <c r="A59" s="69"/>
      <c r="B59" s="53" t="s">
        <v>138</v>
      </c>
      <c r="C59" s="34"/>
      <c r="D59" s="34"/>
      <c r="E59" s="35" t="s">
        <v>99</v>
      </c>
      <c r="F59" s="37" t="s">
        <v>216</v>
      </c>
      <c r="G59" s="38"/>
      <c r="H59" s="39">
        <v>1</v>
      </c>
      <c r="I59" s="61" t="s">
        <v>0</v>
      </c>
      <c r="J59" s="123"/>
      <c r="K59" s="124"/>
      <c r="L59" s="114">
        <f t="shared" si="5"/>
        <v>0</v>
      </c>
      <c r="M59" s="114">
        <f t="shared" si="3"/>
        <v>0</v>
      </c>
      <c r="N59" s="115">
        <f t="shared" si="4"/>
        <v>0</v>
      </c>
      <c r="P59" s="185"/>
      <c r="Q59" s="185"/>
    </row>
    <row r="60" spans="1:17" s="5" customFormat="1" ht="156">
      <c r="A60" s="69"/>
      <c r="B60" s="53" t="s">
        <v>138</v>
      </c>
      <c r="C60" s="79" t="s">
        <v>220</v>
      </c>
      <c r="D60" s="34"/>
      <c r="E60" s="35" t="s">
        <v>99</v>
      </c>
      <c r="F60" s="37" t="s">
        <v>210</v>
      </c>
      <c r="G60" s="36" t="s">
        <v>311</v>
      </c>
      <c r="H60" s="39">
        <v>1</v>
      </c>
      <c r="I60" s="61" t="s">
        <v>0</v>
      </c>
      <c r="J60" s="123"/>
      <c r="K60" s="124"/>
      <c r="L60" s="114">
        <f t="shared" si="5"/>
        <v>0</v>
      </c>
      <c r="M60" s="114">
        <f t="shared" si="3"/>
        <v>0</v>
      </c>
      <c r="N60" s="115">
        <f t="shared" si="4"/>
        <v>0</v>
      </c>
      <c r="P60" s="185"/>
      <c r="Q60" s="185"/>
    </row>
    <row r="61" spans="1:17" s="5" customFormat="1" ht="13">
      <c r="A61" s="69"/>
      <c r="B61" s="53" t="s">
        <v>138</v>
      </c>
      <c r="C61" s="34"/>
      <c r="D61" s="34"/>
      <c r="E61" s="35" t="s">
        <v>99</v>
      </c>
      <c r="F61" s="37" t="s">
        <v>216</v>
      </c>
      <c r="G61" s="38"/>
      <c r="H61" s="39">
        <v>1</v>
      </c>
      <c r="I61" s="61" t="s">
        <v>0</v>
      </c>
      <c r="J61" s="123"/>
      <c r="K61" s="124"/>
      <c r="L61" s="114">
        <f t="shared" si="5"/>
        <v>0</v>
      </c>
      <c r="M61" s="114">
        <f t="shared" si="3"/>
        <v>0</v>
      </c>
      <c r="N61" s="115">
        <f t="shared" si="4"/>
        <v>0</v>
      </c>
      <c r="P61" s="185"/>
      <c r="Q61" s="185"/>
    </row>
    <row r="62" spans="1:17" s="5" customFormat="1" ht="156">
      <c r="A62" s="69"/>
      <c r="B62" s="53" t="s">
        <v>138</v>
      </c>
      <c r="C62" s="79" t="s">
        <v>221</v>
      </c>
      <c r="D62" s="34"/>
      <c r="E62" s="35" t="s">
        <v>99</v>
      </c>
      <c r="F62" s="37" t="s">
        <v>210</v>
      </c>
      <c r="G62" s="36" t="s">
        <v>222</v>
      </c>
      <c r="H62" s="39">
        <v>1</v>
      </c>
      <c r="I62" s="61" t="s">
        <v>0</v>
      </c>
      <c r="J62" s="123"/>
      <c r="K62" s="124"/>
      <c r="L62" s="114">
        <f t="shared" si="5"/>
        <v>0</v>
      </c>
      <c r="M62" s="114">
        <f t="shared" si="3"/>
        <v>0</v>
      </c>
      <c r="N62" s="115">
        <f t="shared" si="4"/>
        <v>0</v>
      </c>
      <c r="P62" s="185"/>
      <c r="Q62" s="185"/>
    </row>
    <row r="63" spans="1:17" s="5" customFormat="1" ht="13">
      <c r="A63" s="69"/>
      <c r="B63" s="53" t="s">
        <v>138</v>
      </c>
      <c r="C63" s="34"/>
      <c r="D63" s="34"/>
      <c r="E63" s="35" t="s">
        <v>99</v>
      </c>
      <c r="F63" s="37" t="s">
        <v>216</v>
      </c>
      <c r="G63" s="38"/>
      <c r="H63" s="39">
        <v>1</v>
      </c>
      <c r="I63" s="61" t="s">
        <v>0</v>
      </c>
      <c r="J63" s="123"/>
      <c r="K63" s="124"/>
      <c r="L63" s="114">
        <f t="shared" si="5"/>
        <v>0</v>
      </c>
      <c r="M63" s="114">
        <f t="shared" si="3"/>
        <v>0</v>
      </c>
      <c r="N63" s="115">
        <f t="shared" si="4"/>
        <v>0</v>
      </c>
      <c r="P63" s="185"/>
      <c r="Q63" s="185"/>
    </row>
    <row r="64" spans="1:17" s="5" customFormat="1" ht="130">
      <c r="A64" s="69"/>
      <c r="B64" s="53" t="s">
        <v>138</v>
      </c>
      <c r="C64" s="79" t="s">
        <v>223</v>
      </c>
      <c r="D64" s="34"/>
      <c r="E64" s="35" t="s">
        <v>99</v>
      </c>
      <c r="F64" s="37" t="s">
        <v>205</v>
      </c>
      <c r="G64" s="36" t="s">
        <v>314</v>
      </c>
      <c r="H64" s="39">
        <v>1</v>
      </c>
      <c r="I64" s="61" t="s">
        <v>0</v>
      </c>
      <c r="J64" s="123"/>
      <c r="K64" s="124"/>
      <c r="L64" s="114">
        <f t="shared" si="5"/>
        <v>0</v>
      </c>
      <c r="M64" s="114">
        <f t="shared" si="3"/>
        <v>0</v>
      </c>
      <c r="N64" s="115">
        <f t="shared" si="4"/>
        <v>0</v>
      </c>
      <c r="P64" s="185"/>
      <c r="Q64" s="185"/>
    </row>
    <row r="65" spans="1:17" s="5" customFormat="1" ht="13">
      <c r="A65" s="69"/>
      <c r="B65" s="53" t="s">
        <v>138</v>
      </c>
      <c r="C65" s="34"/>
      <c r="D65" s="34"/>
      <c r="E65" s="35" t="s">
        <v>99</v>
      </c>
      <c r="F65" s="37" t="s">
        <v>212</v>
      </c>
      <c r="G65" s="38"/>
      <c r="H65" s="39">
        <v>1</v>
      </c>
      <c r="I65" s="61" t="s">
        <v>0</v>
      </c>
      <c r="J65" s="123"/>
      <c r="K65" s="124"/>
      <c r="L65" s="114">
        <f t="shared" si="5"/>
        <v>0</v>
      </c>
      <c r="M65" s="114">
        <f t="shared" si="3"/>
        <v>0</v>
      </c>
      <c r="N65" s="115">
        <f t="shared" si="4"/>
        <v>0</v>
      </c>
      <c r="P65" s="185"/>
      <c r="Q65" s="185"/>
    </row>
    <row r="66" spans="1:17" s="5" customFormat="1" ht="130">
      <c r="A66" s="69"/>
      <c r="B66" s="53" t="s">
        <v>138</v>
      </c>
      <c r="C66" s="79" t="s">
        <v>224</v>
      </c>
      <c r="D66" s="34"/>
      <c r="E66" s="35" t="s">
        <v>99</v>
      </c>
      <c r="F66" s="37" t="s">
        <v>205</v>
      </c>
      <c r="G66" s="36" t="s">
        <v>315</v>
      </c>
      <c r="H66" s="39">
        <v>1</v>
      </c>
      <c r="I66" s="61" t="s">
        <v>0</v>
      </c>
      <c r="J66" s="123"/>
      <c r="K66" s="124"/>
      <c r="L66" s="114">
        <f t="shared" si="5"/>
        <v>0</v>
      </c>
      <c r="M66" s="114">
        <f t="shared" si="3"/>
        <v>0</v>
      </c>
      <c r="N66" s="115">
        <f t="shared" si="4"/>
        <v>0</v>
      </c>
      <c r="P66" s="185"/>
      <c r="Q66" s="185"/>
    </row>
    <row r="67" spans="1:17" s="5" customFormat="1" ht="13">
      <c r="A67" s="69"/>
      <c r="B67" s="53" t="s">
        <v>138</v>
      </c>
      <c r="C67" s="34"/>
      <c r="D67" s="34"/>
      <c r="E67" s="35" t="s">
        <v>99</v>
      </c>
      <c r="F67" s="37" t="s">
        <v>216</v>
      </c>
      <c r="G67" s="38"/>
      <c r="H67" s="39">
        <v>1</v>
      </c>
      <c r="I67" s="61" t="s">
        <v>0</v>
      </c>
      <c r="J67" s="123"/>
      <c r="K67" s="124"/>
      <c r="L67" s="114">
        <f t="shared" si="5"/>
        <v>0</v>
      </c>
      <c r="M67" s="114">
        <f t="shared" si="3"/>
        <v>0</v>
      </c>
      <c r="N67" s="115">
        <f t="shared" si="4"/>
        <v>0</v>
      </c>
      <c r="P67" s="185"/>
      <c r="Q67" s="185"/>
    </row>
    <row r="68" spans="1:17" s="5" customFormat="1" ht="130">
      <c r="A68" s="69"/>
      <c r="B68" s="53" t="s">
        <v>138</v>
      </c>
      <c r="C68" s="79" t="s">
        <v>225</v>
      </c>
      <c r="D68" s="34"/>
      <c r="E68" s="35" t="s">
        <v>99</v>
      </c>
      <c r="F68" s="37" t="s">
        <v>205</v>
      </c>
      <c r="G68" s="36" t="s">
        <v>316</v>
      </c>
      <c r="H68" s="39">
        <v>1</v>
      </c>
      <c r="I68" s="61" t="s">
        <v>0</v>
      </c>
      <c r="J68" s="123"/>
      <c r="K68" s="124"/>
      <c r="L68" s="114">
        <f t="shared" si="5"/>
        <v>0</v>
      </c>
      <c r="M68" s="114">
        <f t="shared" si="3"/>
        <v>0</v>
      </c>
      <c r="N68" s="115">
        <f t="shared" si="4"/>
        <v>0</v>
      </c>
      <c r="P68" s="185"/>
      <c r="Q68" s="185"/>
    </row>
    <row r="69" spans="1:17" s="5" customFormat="1" ht="13">
      <c r="A69" s="69"/>
      <c r="B69" s="53" t="s">
        <v>138</v>
      </c>
      <c r="C69" s="34"/>
      <c r="D69" s="34"/>
      <c r="E69" s="35" t="s">
        <v>99</v>
      </c>
      <c r="F69" s="37" t="s">
        <v>212</v>
      </c>
      <c r="G69" s="38"/>
      <c r="H69" s="39">
        <v>1</v>
      </c>
      <c r="I69" s="61" t="s">
        <v>0</v>
      </c>
      <c r="J69" s="123"/>
      <c r="K69" s="124"/>
      <c r="L69" s="114">
        <f t="shared" si="5"/>
        <v>0</v>
      </c>
      <c r="M69" s="114">
        <f t="shared" si="3"/>
        <v>0</v>
      </c>
      <c r="N69" s="115">
        <f t="shared" si="4"/>
        <v>0</v>
      </c>
      <c r="P69" s="185"/>
      <c r="Q69" s="185"/>
    </row>
    <row r="70" spans="1:17" s="5" customFormat="1" ht="72" customHeight="1">
      <c r="A70" s="69"/>
      <c r="B70" s="53" t="s">
        <v>138</v>
      </c>
      <c r="C70" s="79" t="s">
        <v>226</v>
      </c>
      <c r="D70" s="34"/>
      <c r="E70" s="35" t="s">
        <v>99</v>
      </c>
      <c r="F70" s="37" t="s">
        <v>317</v>
      </c>
      <c r="G70" s="36" t="s">
        <v>318</v>
      </c>
      <c r="H70" s="39">
        <v>1</v>
      </c>
      <c r="I70" s="61" t="s">
        <v>0</v>
      </c>
      <c r="J70" s="123"/>
      <c r="K70" s="124"/>
      <c r="L70" s="114">
        <f t="shared" si="5"/>
        <v>0</v>
      </c>
      <c r="M70" s="114">
        <f t="shared" si="3"/>
        <v>0</v>
      </c>
      <c r="N70" s="115">
        <f t="shared" si="4"/>
        <v>0</v>
      </c>
      <c r="P70" s="185"/>
      <c r="Q70" s="185"/>
    </row>
    <row r="71" spans="1:17" s="5" customFormat="1" ht="13">
      <c r="A71" s="69"/>
      <c r="B71" s="53" t="s">
        <v>138</v>
      </c>
      <c r="C71" s="34"/>
      <c r="D71" s="34"/>
      <c r="E71" s="35" t="s">
        <v>99</v>
      </c>
      <c r="F71" s="37" t="s">
        <v>212</v>
      </c>
      <c r="G71" s="38"/>
      <c r="H71" s="39">
        <v>1</v>
      </c>
      <c r="I71" s="61" t="s">
        <v>0</v>
      </c>
      <c r="J71" s="123"/>
      <c r="K71" s="124"/>
      <c r="L71" s="114">
        <f t="shared" si="5"/>
        <v>0</v>
      </c>
      <c r="M71" s="114">
        <f t="shared" si="3"/>
        <v>0</v>
      </c>
      <c r="N71" s="115">
        <f t="shared" si="4"/>
        <v>0</v>
      </c>
      <c r="P71" s="185"/>
      <c r="Q71" s="185"/>
    </row>
    <row r="72" spans="1:17" s="5" customFormat="1" ht="12.75" customHeight="1" thickBot="1">
      <c r="A72" s="55"/>
      <c r="B72" s="56"/>
      <c r="C72" s="57"/>
      <c r="D72" s="57"/>
      <c r="E72" s="58"/>
      <c r="F72" s="62"/>
      <c r="G72" s="63"/>
      <c r="H72" s="9"/>
      <c r="I72" s="71"/>
      <c r="J72" s="102"/>
      <c r="K72" s="102"/>
      <c r="L72" s="103"/>
      <c r="M72" s="103"/>
      <c r="N72" s="104"/>
      <c r="P72" s="185"/>
      <c r="Q72" s="185"/>
    </row>
    <row r="73" spans="1:17" s="23" customFormat="1" ht="12.75" customHeight="1" thickBot="1">
      <c r="A73" s="18"/>
      <c r="B73" s="19" t="s">
        <v>100</v>
      </c>
      <c r="C73" s="20"/>
      <c r="D73" s="20" t="s">
        <v>101</v>
      </c>
      <c r="E73" s="21"/>
      <c r="F73" s="21"/>
      <c r="G73" s="21"/>
      <c r="H73" s="21"/>
      <c r="I73" s="22"/>
      <c r="J73" s="105"/>
      <c r="K73" s="105"/>
      <c r="L73" s="105"/>
      <c r="M73" s="105"/>
      <c r="N73" s="106">
        <f>SUM(N75:N126)</f>
        <v>0</v>
      </c>
      <c r="P73" s="185"/>
      <c r="Q73" s="185"/>
    </row>
    <row r="74" spans="1:17" s="5" customFormat="1" ht="42.75" customHeight="1">
      <c r="A74" s="24"/>
      <c r="B74" s="175" t="s">
        <v>228</v>
      </c>
      <c r="C74" s="176"/>
      <c r="D74" s="177"/>
      <c r="E74" s="177"/>
      <c r="F74" s="177"/>
      <c r="G74" s="177"/>
      <c r="H74" s="177"/>
      <c r="I74" s="178"/>
      <c r="J74" s="120"/>
      <c r="K74" s="121"/>
      <c r="L74" s="111"/>
      <c r="M74" s="111"/>
      <c r="N74" s="122"/>
      <c r="P74" s="185"/>
      <c r="Q74" s="185"/>
    </row>
    <row r="75" spans="1:17" s="5" customFormat="1" ht="26">
      <c r="A75" s="69"/>
      <c r="B75" s="53" t="s">
        <v>139</v>
      </c>
      <c r="C75" s="34"/>
      <c r="D75" s="34" t="s">
        <v>41</v>
      </c>
      <c r="E75" s="35"/>
      <c r="F75" s="37" t="s">
        <v>227</v>
      </c>
      <c r="G75" s="38" t="s">
        <v>102</v>
      </c>
      <c r="H75" s="39">
        <v>24</v>
      </c>
      <c r="I75" s="61" t="s">
        <v>0</v>
      </c>
      <c r="J75" s="125"/>
      <c r="K75" s="124"/>
      <c r="L75" s="114">
        <f>J75*H75</f>
        <v>0</v>
      </c>
      <c r="M75" s="114">
        <f aca="true" t="shared" si="6" ref="M75:M126">K75*H75</f>
        <v>0</v>
      </c>
      <c r="N75" s="115">
        <f aca="true" t="shared" si="7" ref="N75:N126">M75+L75</f>
        <v>0</v>
      </c>
      <c r="P75" s="185"/>
      <c r="Q75" s="185"/>
    </row>
    <row r="76" spans="1:17" s="5" customFormat="1" ht="26">
      <c r="A76" s="69"/>
      <c r="B76" s="53" t="s">
        <v>139</v>
      </c>
      <c r="C76" s="34"/>
      <c r="D76" s="34" t="s">
        <v>42</v>
      </c>
      <c r="E76" s="35"/>
      <c r="F76" s="37" t="s">
        <v>227</v>
      </c>
      <c r="G76" s="38" t="s">
        <v>102</v>
      </c>
      <c r="H76" s="39">
        <v>30</v>
      </c>
      <c r="I76" s="61" t="s">
        <v>0</v>
      </c>
      <c r="J76" s="125"/>
      <c r="K76" s="124"/>
      <c r="L76" s="114">
        <f aca="true" t="shared" si="8" ref="L76:L126">J76*H76</f>
        <v>0</v>
      </c>
      <c r="M76" s="114">
        <f t="shared" si="6"/>
        <v>0</v>
      </c>
      <c r="N76" s="115">
        <f t="shared" si="7"/>
        <v>0</v>
      </c>
      <c r="P76" s="185"/>
      <c r="Q76" s="185"/>
    </row>
    <row r="77" spans="1:17" s="5" customFormat="1" ht="26">
      <c r="A77" s="69"/>
      <c r="B77" s="53" t="s">
        <v>139</v>
      </c>
      <c r="C77" s="34"/>
      <c r="D77" s="34" t="s">
        <v>126</v>
      </c>
      <c r="E77" s="35"/>
      <c r="F77" s="37" t="s">
        <v>227</v>
      </c>
      <c r="G77" s="38" t="s">
        <v>105</v>
      </c>
      <c r="H77" s="39">
        <v>4</v>
      </c>
      <c r="I77" s="61" t="s">
        <v>0</v>
      </c>
      <c r="J77" s="125"/>
      <c r="K77" s="124"/>
      <c r="L77" s="114">
        <f t="shared" si="8"/>
        <v>0</v>
      </c>
      <c r="M77" s="114">
        <f t="shared" si="6"/>
        <v>0</v>
      </c>
      <c r="N77" s="115">
        <f t="shared" si="7"/>
        <v>0</v>
      </c>
      <c r="P77" s="185"/>
      <c r="Q77" s="185"/>
    </row>
    <row r="78" spans="1:17" s="5" customFormat="1" ht="26">
      <c r="A78" s="69"/>
      <c r="B78" s="53" t="s">
        <v>139</v>
      </c>
      <c r="C78" s="34"/>
      <c r="D78" s="34" t="s">
        <v>50</v>
      </c>
      <c r="E78" s="35"/>
      <c r="F78" s="37" t="s">
        <v>227</v>
      </c>
      <c r="G78" s="38" t="s">
        <v>229</v>
      </c>
      <c r="H78" s="39">
        <v>2</v>
      </c>
      <c r="I78" s="61" t="s">
        <v>0</v>
      </c>
      <c r="J78" s="125"/>
      <c r="K78" s="124"/>
      <c r="L78" s="114">
        <f t="shared" si="8"/>
        <v>0</v>
      </c>
      <c r="M78" s="114">
        <f t="shared" si="6"/>
        <v>0</v>
      </c>
      <c r="N78" s="115">
        <f t="shared" si="7"/>
        <v>0</v>
      </c>
      <c r="P78" s="185"/>
      <c r="Q78" s="185"/>
    </row>
    <row r="79" spans="1:17" s="5" customFormat="1" ht="26">
      <c r="A79" s="69"/>
      <c r="B79" s="53" t="s">
        <v>139</v>
      </c>
      <c r="C79" s="34"/>
      <c r="D79" s="34" t="s">
        <v>51</v>
      </c>
      <c r="E79" s="35"/>
      <c r="F79" s="37" t="s">
        <v>227</v>
      </c>
      <c r="G79" s="38" t="s">
        <v>104</v>
      </c>
      <c r="H79" s="39">
        <v>6</v>
      </c>
      <c r="I79" s="61" t="s">
        <v>0</v>
      </c>
      <c r="J79" s="125"/>
      <c r="K79" s="124"/>
      <c r="L79" s="114">
        <f t="shared" si="8"/>
        <v>0</v>
      </c>
      <c r="M79" s="114">
        <f t="shared" si="6"/>
        <v>0</v>
      </c>
      <c r="N79" s="115">
        <f t="shared" si="7"/>
        <v>0</v>
      </c>
      <c r="P79" s="185"/>
      <c r="Q79" s="185"/>
    </row>
    <row r="80" spans="1:17" s="5" customFormat="1" ht="26">
      <c r="A80" s="69"/>
      <c r="B80" s="53" t="s">
        <v>139</v>
      </c>
      <c r="C80" s="34"/>
      <c r="D80" s="34" t="s">
        <v>52</v>
      </c>
      <c r="E80" s="35"/>
      <c r="F80" s="37" t="s">
        <v>106</v>
      </c>
      <c r="G80" s="38" t="s">
        <v>104</v>
      </c>
      <c r="H80" s="39">
        <v>2</v>
      </c>
      <c r="I80" s="61" t="s">
        <v>0</v>
      </c>
      <c r="J80" s="126"/>
      <c r="K80" s="124"/>
      <c r="L80" s="114">
        <f t="shared" si="8"/>
        <v>0</v>
      </c>
      <c r="M80" s="114">
        <f t="shared" si="6"/>
        <v>0</v>
      </c>
      <c r="N80" s="115">
        <f t="shared" si="7"/>
        <v>0</v>
      </c>
      <c r="P80" s="185"/>
      <c r="Q80" s="185"/>
    </row>
    <row r="81" spans="1:17" s="5" customFormat="1" ht="26">
      <c r="A81" s="69"/>
      <c r="B81" s="53" t="s">
        <v>139</v>
      </c>
      <c r="C81" s="34"/>
      <c r="D81" s="34" t="s">
        <v>43</v>
      </c>
      <c r="E81" s="35"/>
      <c r="F81" s="37" t="s">
        <v>106</v>
      </c>
      <c r="G81" s="38" t="s">
        <v>107</v>
      </c>
      <c r="H81" s="39">
        <v>24</v>
      </c>
      <c r="I81" s="61" t="s">
        <v>0</v>
      </c>
      <c r="J81" s="126"/>
      <c r="K81" s="124"/>
      <c r="L81" s="114">
        <f t="shared" si="8"/>
        <v>0</v>
      </c>
      <c r="M81" s="114">
        <f t="shared" si="6"/>
        <v>0</v>
      </c>
      <c r="N81" s="115">
        <f t="shared" si="7"/>
        <v>0</v>
      </c>
      <c r="P81" s="185"/>
      <c r="Q81" s="185"/>
    </row>
    <row r="82" spans="1:17" s="5" customFormat="1" ht="26">
      <c r="A82" s="69"/>
      <c r="B82" s="53" t="s">
        <v>139</v>
      </c>
      <c r="C82" s="34"/>
      <c r="D82" s="34" t="s">
        <v>53</v>
      </c>
      <c r="E82" s="35"/>
      <c r="F82" s="37" t="s">
        <v>106</v>
      </c>
      <c r="G82" s="38" t="s">
        <v>110</v>
      </c>
      <c r="H82" s="39">
        <v>10</v>
      </c>
      <c r="I82" s="61" t="s">
        <v>0</v>
      </c>
      <c r="J82" s="126"/>
      <c r="K82" s="124"/>
      <c r="L82" s="114">
        <f t="shared" si="8"/>
        <v>0</v>
      </c>
      <c r="M82" s="114">
        <f t="shared" si="6"/>
        <v>0</v>
      </c>
      <c r="N82" s="115">
        <f t="shared" si="7"/>
        <v>0</v>
      </c>
      <c r="P82" s="185"/>
      <c r="Q82" s="185"/>
    </row>
    <row r="83" spans="1:17" s="5" customFormat="1" ht="26">
      <c r="A83" s="69"/>
      <c r="B83" s="53" t="s">
        <v>139</v>
      </c>
      <c r="C83" s="34"/>
      <c r="D83" s="34" t="s">
        <v>54</v>
      </c>
      <c r="E83" s="35"/>
      <c r="F83" s="37" t="s">
        <v>106</v>
      </c>
      <c r="G83" s="38" t="s">
        <v>108</v>
      </c>
      <c r="H83" s="39">
        <v>24</v>
      </c>
      <c r="I83" s="61" t="s">
        <v>0</v>
      </c>
      <c r="J83" s="126"/>
      <c r="K83" s="124"/>
      <c r="L83" s="114">
        <f t="shared" si="8"/>
        <v>0</v>
      </c>
      <c r="M83" s="114">
        <f t="shared" si="6"/>
        <v>0</v>
      </c>
      <c r="N83" s="115">
        <f t="shared" si="7"/>
        <v>0</v>
      </c>
      <c r="P83" s="185"/>
      <c r="Q83" s="185"/>
    </row>
    <row r="84" spans="1:17" s="5" customFormat="1" ht="26">
      <c r="A84" s="69"/>
      <c r="B84" s="53" t="s">
        <v>139</v>
      </c>
      <c r="C84" s="34"/>
      <c r="D84" s="34" t="s">
        <v>128</v>
      </c>
      <c r="E84" s="35"/>
      <c r="F84" s="37" t="s">
        <v>106</v>
      </c>
      <c r="G84" s="38" t="s">
        <v>109</v>
      </c>
      <c r="H84" s="39">
        <v>5</v>
      </c>
      <c r="I84" s="61" t="s">
        <v>0</v>
      </c>
      <c r="J84" s="126"/>
      <c r="K84" s="124"/>
      <c r="L84" s="114">
        <f t="shared" si="8"/>
        <v>0</v>
      </c>
      <c r="M84" s="114">
        <f t="shared" si="6"/>
        <v>0</v>
      </c>
      <c r="N84" s="115">
        <f t="shared" si="7"/>
        <v>0</v>
      </c>
      <c r="P84" s="185"/>
      <c r="Q84" s="185"/>
    </row>
    <row r="85" spans="1:17" s="5" customFormat="1" ht="12.75" customHeight="1">
      <c r="A85" s="69"/>
      <c r="B85" s="53" t="s">
        <v>139</v>
      </c>
      <c r="C85" s="34"/>
      <c r="D85" s="34" t="s">
        <v>129</v>
      </c>
      <c r="E85" s="35"/>
      <c r="F85" s="37" t="s">
        <v>124</v>
      </c>
      <c r="G85" s="38" t="s">
        <v>105</v>
      </c>
      <c r="H85" s="39">
        <v>3</v>
      </c>
      <c r="I85" s="61" t="s">
        <v>0</v>
      </c>
      <c r="J85" s="126"/>
      <c r="K85" s="124"/>
      <c r="L85" s="114">
        <f t="shared" si="8"/>
        <v>0</v>
      </c>
      <c r="M85" s="114">
        <f t="shared" si="6"/>
        <v>0</v>
      </c>
      <c r="N85" s="115">
        <f t="shared" si="7"/>
        <v>0</v>
      </c>
      <c r="P85" s="185"/>
      <c r="Q85" s="185"/>
    </row>
    <row r="86" spans="1:17" s="5" customFormat="1" ht="26">
      <c r="A86" s="69"/>
      <c r="B86" s="53" t="s">
        <v>139</v>
      </c>
      <c r="C86" s="34"/>
      <c r="D86" s="34" t="s">
        <v>130</v>
      </c>
      <c r="E86" s="35"/>
      <c r="F86" s="37" t="s">
        <v>230</v>
      </c>
      <c r="G86" s="38" t="s">
        <v>104</v>
      </c>
      <c r="H86" s="39">
        <v>2</v>
      </c>
      <c r="I86" s="61" t="s">
        <v>0</v>
      </c>
      <c r="J86" s="126"/>
      <c r="K86" s="124"/>
      <c r="L86" s="114">
        <f t="shared" si="8"/>
        <v>0</v>
      </c>
      <c r="M86" s="114">
        <f t="shared" si="6"/>
        <v>0</v>
      </c>
      <c r="N86" s="115">
        <f t="shared" si="7"/>
        <v>0</v>
      </c>
      <c r="P86" s="185"/>
      <c r="Q86" s="185"/>
    </row>
    <row r="87" spans="1:17" s="5" customFormat="1" ht="26">
      <c r="A87" s="69"/>
      <c r="B87" s="53" t="s">
        <v>139</v>
      </c>
      <c r="C87" s="34"/>
      <c r="D87" s="34" t="s">
        <v>131</v>
      </c>
      <c r="E87" s="35"/>
      <c r="F87" s="37" t="s">
        <v>230</v>
      </c>
      <c r="G87" s="38" t="s">
        <v>107</v>
      </c>
      <c r="H87" s="39">
        <v>7</v>
      </c>
      <c r="I87" s="61" t="s">
        <v>0</v>
      </c>
      <c r="J87" s="126"/>
      <c r="K87" s="124"/>
      <c r="L87" s="114">
        <f t="shared" si="8"/>
        <v>0</v>
      </c>
      <c r="M87" s="114">
        <f t="shared" si="6"/>
        <v>0</v>
      </c>
      <c r="N87" s="115">
        <f t="shared" si="7"/>
        <v>0</v>
      </c>
      <c r="P87" s="185"/>
      <c r="Q87" s="185"/>
    </row>
    <row r="88" spans="1:17" s="5" customFormat="1" ht="26">
      <c r="A88" s="69"/>
      <c r="B88" s="53" t="s">
        <v>139</v>
      </c>
      <c r="C88" s="34"/>
      <c r="D88" s="34" t="s">
        <v>133</v>
      </c>
      <c r="E88" s="35"/>
      <c r="F88" s="37" t="s">
        <v>230</v>
      </c>
      <c r="G88" s="38" t="s">
        <v>110</v>
      </c>
      <c r="H88" s="39">
        <v>1</v>
      </c>
      <c r="I88" s="61" t="s">
        <v>0</v>
      </c>
      <c r="J88" s="126"/>
      <c r="K88" s="124"/>
      <c r="L88" s="114">
        <f t="shared" si="8"/>
        <v>0</v>
      </c>
      <c r="M88" s="114">
        <f t="shared" si="6"/>
        <v>0</v>
      </c>
      <c r="N88" s="115">
        <f t="shared" si="7"/>
        <v>0</v>
      </c>
      <c r="P88" s="185"/>
      <c r="Q88" s="185"/>
    </row>
    <row r="89" spans="1:17" s="5" customFormat="1" ht="26">
      <c r="A89" s="69"/>
      <c r="B89" s="53" t="s">
        <v>139</v>
      </c>
      <c r="C89" s="34"/>
      <c r="D89" s="34" t="s">
        <v>132</v>
      </c>
      <c r="E89" s="35"/>
      <c r="F89" s="37" t="s">
        <v>230</v>
      </c>
      <c r="G89" s="38" t="s">
        <v>108</v>
      </c>
      <c r="H89" s="39">
        <v>4</v>
      </c>
      <c r="I89" s="61" t="s">
        <v>0</v>
      </c>
      <c r="J89" s="126"/>
      <c r="K89" s="124"/>
      <c r="L89" s="114">
        <f t="shared" si="8"/>
        <v>0</v>
      </c>
      <c r="M89" s="114">
        <f t="shared" si="6"/>
        <v>0</v>
      </c>
      <c r="N89" s="115">
        <f t="shared" si="7"/>
        <v>0</v>
      </c>
      <c r="P89" s="185"/>
      <c r="Q89" s="185"/>
    </row>
    <row r="90" spans="1:17" s="5" customFormat="1" ht="29.25" customHeight="1">
      <c r="A90" s="69"/>
      <c r="B90" s="53" t="s">
        <v>139</v>
      </c>
      <c r="C90" s="34"/>
      <c r="D90" s="34" t="s">
        <v>140</v>
      </c>
      <c r="E90" s="35"/>
      <c r="F90" s="37" t="s">
        <v>111</v>
      </c>
      <c r="G90" s="38" t="s">
        <v>104</v>
      </c>
      <c r="H90" s="39">
        <v>2</v>
      </c>
      <c r="I90" s="61" t="s">
        <v>0</v>
      </c>
      <c r="J90" s="126"/>
      <c r="K90" s="124"/>
      <c r="L90" s="114">
        <f t="shared" si="8"/>
        <v>0</v>
      </c>
      <c r="M90" s="114">
        <f t="shared" si="6"/>
        <v>0</v>
      </c>
      <c r="N90" s="115">
        <f t="shared" si="7"/>
        <v>0</v>
      </c>
      <c r="P90" s="185"/>
      <c r="Q90" s="185"/>
    </row>
    <row r="91" spans="1:17" s="5" customFormat="1" ht="29.25" customHeight="1">
      <c r="A91" s="69"/>
      <c r="B91" s="53" t="s">
        <v>139</v>
      </c>
      <c r="C91" s="34"/>
      <c r="D91" s="34" t="s">
        <v>141</v>
      </c>
      <c r="E91" s="35"/>
      <c r="F91" s="37" t="s">
        <v>111</v>
      </c>
      <c r="G91" s="38" t="s">
        <v>107</v>
      </c>
      <c r="H91" s="39">
        <v>9</v>
      </c>
      <c r="I91" s="61" t="s">
        <v>0</v>
      </c>
      <c r="J91" s="126"/>
      <c r="K91" s="124"/>
      <c r="L91" s="114">
        <f t="shared" si="8"/>
        <v>0</v>
      </c>
      <c r="M91" s="114">
        <f t="shared" si="6"/>
        <v>0</v>
      </c>
      <c r="N91" s="115">
        <f t="shared" si="7"/>
        <v>0</v>
      </c>
      <c r="P91" s="185"/>
      <c r="Q91" s="185"/>
    </row>
    <row r="92" spans="1:17" s="5" customFormat="1" ht="29.25" customHeight="1">
      <c r="A92" s="69"/>
      <c r="B92" s="53" t="s">
        <v>139</v>
      </c>
      <c r="C92" s="34"/>
      <c r="D92" s="34" t="s">
        <v>142</v>
      </c>
      <c r="E92" s="35"/>
      <c r="F92" s="37" t="s">
        <v>111</v>
      </c>
      <c r="G92" s="38" t="s">
        <v>110</v>
      </c>
      <c r="H92" s="39">
        <v>1</v>
      </c>
      <c r="I92" s="61" t="s">
        <v>0</v>
      </c>
      <c r="J92" s="126"/>
      <c r="K92" s="124"/>
      <c r="L92" s="114">
        <f t="shared" si="8"/>
        <v>0</v>
      </c>
      <c r="M92" s="114">
        <f t="shared" si="6"/>
        <v>0</v>
      </c>
      <c r="N92" s="115">
        <f t="shared" si="7"/>
        <v>0</v>
      </c>
      <c r="P92" s="185"/>
      <c r="Q92" s="185"/>
    </row>
    <row r="93" spans="1:17" s="5" customFormat="1" ht="29.25" customHeight="1">
      <c r="A93" s="69"/>
      <c r="B93" s="53" t="s">
        <v>139</v>
      </c>
      <c r="C93" s="34"/>
      <c r="D93" s="34" t="s">
        <v>143</v>
      </c>
      <c r="E93" s="35"/>
      <c r="F93" s="37" t="s">
        <v>111</v>
      </c>
      <c r="G93" s="38" t="s">
        <v>108</v>
      </c>
      <c r="H93" s="39">
        <v>4</v>
      </c>
      <c r="I93" s="61" t="s">
        <v>0</v>
      </c>
      <c r="J93" s="126"/>
      <c r="K93" s="124"/>
      <c r="L93" s="114">
        <f t="shared" si="8"/>
        <v>0</v>
      </c>
      <c r="M93" s="114">
        <f t="shared" si="6"/>
        <v>0</v>
      </c>
      <c r="N93" s="115">
        <f t="shared" si="7"/>
        <v>0</v>
      </c>
      <c r="P93" s="185"/>
      <c r="Q93" s="185"/>
    </row>
    <row r="94" spans="1:17" s="5" customFormat="1" ht="12.75" customHeight="1">
      <c r="A94" s="69"/>
      <c r="B94" s="53" t="s">
        <v>139</v>
      </c>
      <c r="C94" s="34"/>
      <c r="D94" s="34" t="s">
        <v>144</v>
      </c>
      <c r="E94" s="35"/>
      <c r="F94" s="37" t="s">
        <v>112</v>
      </c>
      <c r="G94" s="38" t="s">
        <v>105</v>
      </c>
      <c r="H94" s="39">
        <v>1</v>
      </c>
      <c r="I94" s="61" t="s">
        <v>0</v>
      </c>
      <c r="J94" s="126"/>
      <c r="K94" s="124"/>
      <c r="L94" s="114">
        <f t="shared" si="8"/>
        <v>0</v>
      </c>
      <c r="M94" s="114">
        <f t="shared" si="6"/>
        <v>0</v>
      </c>
      <c r="N94" s="115">
        <f t="shared" si="7"/>
        <v>0</v>
      </c>
      <c r="P94" s="185"/>
      <c r="Q94" s="185"/>
    </row>
    <row r="95" spans="1:17" s="5" customFormat="1" ht="12.75" customHeight="1">
      <c r="A95" s="69"/>
      <c r="B95" s="53" t="s">
        <v>139</v>
      </c>
      <c r="C95" s="34"/>
      <c r="D95" s="34" t="s">
        <v>145</v>
      </c>
      <c r="E95" s="35"/>
      <c r="F95" s="37" t="s">
        <v>112</v>
      </c>
      <c r="G95" s="38" t="s">
        <v>229</v>
      </c>
      <c r="H95" s="39">
        <v>3</v>
      </c>
      <c r="I95" s="61" t="s">
        <v>0</v>
      </c>
      <c r="J95" s="126"/>
      <c r="K95" s="124"/>
      <c r="L95" s="114">
        <f t="shared" si="8"/>
        <v>0</v>
      </c>
      <c r="M95" s="114">
        <f t="shared" si="6"/>
        <v>0</v>
      </c>
      <c r="N95" s="115">
        <f t="shared" si="7"/>
        <v>0</v>
      </c>
      <c r="P95" s="185"/>
      <c r="Q95" s="185"/>
    </row>
    <row r="96" spans="1:17" s="5" customFormat="1" ht="13">
      <c r="A96" s="69"/>
      <c r="B96" s="53" t="s">
        <v>139</v>
      </c>
      <c r="C96" s="34"/>
      <c r="D96" s="34" t="s">
        <v>146</v>
      </c>
      <c r="E96" s="35"/>
      <c r="F96" s="37" t="s">
        <v>113</v>
      </c>
      <c r="G96" s="38" t="s">
        <v>114</v>
      </c>
      <c r="H96" s="39">
        <v>80</v>
      </c>
      <c r="I96" s="61" t="s">
        <v>0</v>
      </c>
      <c r="J96" s="126"/>
      <c r="K96" s="124"/>
      <c r="L96" s="114">
        <f t="shared" si="8"/>
        <v>0</v>
      </c>
      <c r="M96" s="114">
        <f t="shared" si="6"/>
        <v>0</v>
      </c>
      <c r="N96" s="115">
        <f t="shared" si="7"/>
        <v>0</v>
      </c>
      <c r="P96" s="185"/>
      <c r="Q96" s="185"/>
    </row>
    <row r="97" spans="1:17" s="5" customFormat="1" ht="13">
      <c r="A97" s="69"/>
      <c r="B97" s="53" t="s">
        <v>139</v>
      </c>
      <c r="C97" s="34"/>
      <c r="D97" s="34" t="s">
        <v>147</v>
      </c>
      <c r="E97" s="35"/>
      <c r="F97" s="37" t="s">
        <v>115</v>
      </c>
      <c r="G97" s="38" t="s">
        <v>114</v>
      </c>
      <c r="H97" s="39">
        <v>80</v>
      </c>
      <c r="I97" s="61" t="s">
        <v>0</v>
      </c>
      <c r="J97" s="126"/>
      <c r="K97" s="124"/>
      <c r="L97" s="114">
        <f t="shared" si="8"/>
        <v>0</v>
      </c>
      <c r="M97" s="114">
        <f t="shared" si="6"/>
        <v>0</v>
      </c>
      <c r="N97" s="115">
        <f t="shared" si="7"/>
        <v>0</v>
      </c>
      <c r="P97" s="185"/>
      <c r="Q97" s="185"/>
    </row>
    <row r="98" spans="1:17" s="5" customFormat="1" ht="34.5" customHeight="1">
      <c r="A98" s="69"/>
      <c r="B98" s="53" t="s">
        <v>139</v>
      </c>
      <c r="C98" s="34"/>
      <c r="D98" s="34" t="s">
        <v>343</v>
      </c>
      <c r="E98" s="35"/>
      <c r="F98" s="37" t="s">
        <v>320</v>
      </c>
      <c r="G98" s="38" t="s">
        <v>105</v>
      </c>
      <c r="H98" s="39">
        <v>2</v>
      </c>
      <c r="I98" s="61" t="s">
        <v>0</v>
      </c>
      <c r="J98" s="126"/>
      <c r="K98" s="124"/>
      <c r="L98" s="114">
        <f t="shared" si="8"/>
        <v>0</v>
      </c>
      <c r="M98" s="114">
        <f t="shared" si="6"/>
        <v>0</v>
      </c>
      <c r="N98" s="115">
        <f t="shared" si="7"/>
        <v>0</v>
      </c>
      <c r="P98" s="185"/>
      <c r="Q98" s="185"/>
    </row>
    <row r="99" spans="1:17" s="5" customFormat="1" ht="34.5" customHeight="1">
      <c r="A99" s="69"/>
      <c r="B99" s="53" t="s">
        <v>139</v>
      </c>
      <c r="C99" s="34"/>
      <c r="D99" s="34" t="s">
        <v>344</v>
      </c>
      <c r="E99" s="35"/>
      <c r="F99" s="37" t="s">
        <v>320</v>
      </c>
      <c r="G99" s="38" t="s">
        <v>229</v>
      </c>
      <c r="H99" s="39">
        <v>10</v>
      </c>
      <c r="I99" s="61" t="s">
        <v>0</v>
      </c>
      <c r="J99" s="126"/>
      <c r="K99" s="124"/>
      <c r="L99" s="114">
        <f t="shared" si="8"/>
        <v>0</v>
      </c>
      <c r="M99" s="114">
        <f t="shared" si="6"/>
        <v>0</v>
      </c>
      <c r="N99" s="115">
        <f t="shared" si="7"/>
        <v>0</v>
      </c>
      <c r="P99" s="185"/>
      <c r="Q99" s="185"/>
    </row>
    <row r="100" spans="1:17" s="5" customFormat="1" ht="34.5" customHeight="1">
      <c r="A100" s="69"/>
      <c r="B100" s="53" t="s">
        <v>139</v>
      </c>
      <c r="C100" s="34"/>
      <c r="D100" s="34" t="s">
        <v>345</v>
      </c>
      <c r="E100" s="35"/>
      <c r="F100" s="37" t="s">
        <v>320</v>
      </c>
      <c r="G100" s="38" t="s">
        <v>103</v>
      </c>
      <c r="H100" s="39">
        <v>8</v>
      </c>
      <c r="I100" s="61" t="s">
        <v>0</v>
      </c>
      <c r="J100" s="126"/>
      <c r="K100" s="124"/>
      <c r="L100" s="114">
        <f t="shared" si="8"/>
        <v>0</v>
      </c>
      <c r="M100" s="114">
        <f t="shared" si="6"/>
        <v>0</v>
      </c>
      <c r="N100" s="115">
        <f t="shared" si="7"/>
        <v>0</v>
      </c>
      <c r="P100" s="185"/>
      <c r="Q100" s="185"/>
    </row>
    <row r="101" spans="1:17" s="5" customFormat="1" ht="34.5" customHeight="1">
      <c r="A101" s="69"/>
      <c r="B101" s="53" t="s">
        <v>139</v>
      </c>
      <c r="C101" s="34"/>
      <c r="D101" s="34" t="s">
        <v>346</v>
      </c>
      <c r="E101" s="35"/>
      <c r="F101" s="37" t="s">
        <v>116</v>
      </c>
      <c r="G101" s="38" t="s">
        <v>104</v>
      </c>
      <c r="H101" s="39">
        <v>6</v>
      </c>
      <c r="I101" s="61" t="s">
        <v>0</v>
      </c>
      <c r="J101" s="126"/>
      <c r="K101" s="124"/>
      <c r="L101" s="114">
        <f t="shared" si="8"/>
        <v>0</v>
      </c>
      <c r="M101" s="114">
        <f t="shared" si="6"/>
        <v>0</v>
      </c>
      <c r="N101" s="115">
        <f t="shared" si="7"/>
        <v>0</v>
      </c>
      <c r="P101" s="185"/>
      <c r="Q101" s="185"/>
    </row>
    <row r="102" spans="1:17" s="5" customFormat="1" ht="34.5" customHeight="1">
      <c r="A102" s="69"/>
      <c r="B102" s="53" t="s">
        <v>139</v>
      </c>
      <c r="C102" s="34"/>
      <c r="D102" s="34" t="s">
        <v>148</v>
      </c>
      <c r="E102" s="35"/>
      <c r="F102" s="37" t="s">
        <v>116</v>
      </c>
      <c r="G102" s="38" t="s">
        <v>107</v>
      </c>
      <c r="H102" s="39">
        <v>8</v>
      </c>
      <c r="I102" s="61" t="s">
        <v>0</v>
      </c>
      <c r="J102" s="126"/>
      <c r="K102" s="124"/>
      <c r="L102" s="114">
        <f t="shared" si="8"/>
        <v>0</v>
      </c>
      <c r="M102" s="114">
        <f t="shared" si="6"/>
        <v>0</v>
      </c>
      <c r="N102" s="115">
        <f t="shared" si="7"/>
        <v>0</v>
      </c>
      <c r="P102" s="185"/>
      <c r="Q102" s="185"/>
    </row>
    <row r="103" spans="1:17" s="5" customFormat="1" ht="39">
      <c r="A103" s="69"/>
      <c r="B103" s="53" t="s">
        <v>139</v>
      </c>
      <c r="C103" s="34"/>
      <c r="D103" s="34" t="s">
        <v>149</v>
      </c>
      <c r="E103" s="35" t="s">
        <v>117</v>
      </c>
      <c r="F103" s="37" t="s">
        <v>164</v>
      </c>
      <c r="G103" s="38" t="s">
        <v>321</v>
      </c>
      <c r="H103" s="39">
        <v>9</v>
      </c>
      <c r="I103" s="61" t="s">
        <v>0</v>
      </c>
      <c r="J103" s="126"/>
      <c r="K103" s="124"/>
      <c r="L103" s="114">
        <f t="shared" si="8"/>
        <v>0</v>
      </c>
      <c r="M103" s="114">
        <f t="shared" si="6"/>
        <v>0</v>
      </c>
      <c r="N103" s="115">
        <f t="shared" si="7"/>
        <v>0</v>
      </c>
      <c r="P103" s="185"/>
      <c r="Q103" s="185"/>
    </row>
    <row r="104" spans="1:17" s="5" customFormat="1" ht="39">
      <c r="A104" s="69"/>
      <c r="B104" s="53" t="s">
        <v>139</v>
      </c>
      <c r="C104" s="34"/>
      <c r="D104" s="34" t="s">
        <v>150</v>
      </c>
      <c r="E104" s="35" t="s">
        <v>117</v>
      </c>
      <c r="F104" s="37" t="s">
        <v>164</v>
      </c>
      <c r="G104" s="38" t="s">
        <v>322</v>
      </c>
      <c r="H104" s="39">
        <v>1</v>
      </c>
      <c r="I104" s="61" t="s">
        <v>0</v>
      </c>
      <c r="J104" s="126"/>
      <c r="K104" s="124"/>
      <c r="L104" s="114">
        <f t="shared" si="8"/>
        <v>0</v>
      </c>
      <c r="M104" s="114">
        <f t="shared" si="6"/>
        <v>0</v>
      </c>
      <c r="N104" s="115">
        <f t="shared" si="7"/>
        <v>0</v>
      </c>
      <c r="P104" s="185"/>
      <c r="Q104" s="185"/>
    </row>
    <row r="105" spans="1:17" s="5" customFormat="1" ht="39">
      <c r="A105" s="69"/>
      <c r="B105" s="53" t="s">
        <v>139</v>
      </c>
      <c r="C105" s="34"/>
      <c r="D105" s="34" t="s">
        <v>151</v>
      </c>
      <c r="E105" s="35" t="s">
        <v>117</v>
      </c>
      <c r="F105" s="37" t="s">
        <v>164</v>
      </c>
      <c r="G105" s="38" t="s">
        <v>335</v>
      </c>
      <c r="H105" s="39">
        <v>1</v>
      </c>
      <c r="I105" s="61" t="s">
        <v>0</v>
      </c>
      <c r="J105" s="126"/>
      <c r="K105" s="124"/>
      <c r="L105" s="114">
        <f t="shared" si="8"/>
        <v>0</v>
      </c>
      <c r="M105" s="114">
        <f t="shared" si="6"/>
        <v>0</v>
      </c>
      <c r="N105" s="115">
        <f t="shared" si="7"/>
        <v>0</v>
      </c>
      <c r="P105" s="185"/>
      <c r="Q105" s="185"/>
    </row>
    <row r="106" spans="1:17" s="5" customFormat="1" ht="39">
      <c r="A106" s="69"/>
      <c r="B106" s="53" t="s">
        <v>139</v>
      </c>
      <c r="C106" s="34"/>
      <c r="D106" s="34" t="s">
        <v>152</v>
      </c>
      <c r="E106" s="35" t="s">
        <v>117</v>
      </c>
      <c r="F106" s="37" t="s">
        <v>164</v>
      </c>
      <c r="G106" s="38" t="s">
        <v>323</v>
      </c>
      <c r="H106" s="39">
        <v>8</v>
      </c>
      <c r="I106" s="61" t="s">
        <v>0</v>
      </c>
      <c r="J106" s="126"/>
      <c r="K106" s="124"/>
      <c r="L106" s="114">
        <f t="shared" si="8"/>
        <v>0</v>
      </c>
      <c r="M106" s="114">
        <f t="shared" si="6"/>
        <v>0</v>
      </c>
      <c r="N106" s="115">
        <f t="shared" si="7"/>
        <v>0</v>
      </c>
      <c r="P106" s="185"/>
      <c r="Q106" s="185"/>
    </row>
    <row r="107" spans="1:17" s="5" customFormat="1" ht="39">
      <c r="A107" s="69"/>
      <c r="B107" s="53" t="s">
        <v>139</v>
      </c>
      <c r="C107" s="34"/>
      <c r="D107" s="34" t="s">
        <v>153</v>
      </c>
      <c r="E107" s="35" t="s">
        <v>117</v>
      </c>
      <c r="F107" s="37" t="s">
        <v>164</v>
      </c>
      <c r="G107" s="38" t="s">
        <v>324</v>
      </c>
      <c r="H107" s="39">
        <v>5</v>
      </c>
      <c r="I107" s="61" t="s">
        <v>0</v>
      </c>
      <c r="J107" s="126"/>
      <c r="K107" s="124"/>
      <c r="L107" s="114">
        <f t="shared" si="8"/>
        <v>0</v>
      </c>
      <c r="M107" s="114">
        <f t="shared" si="6"/>
        <v>0</v>
      </c>
      <c r="N107" s="115">
        <f t="shared" si="7"/>
        <v>0</v>
      </c>
      <c r="P107" s="185"/>
      <c r="Q107" s="185"/>
    </row>
    <row r="108" spans="1:17" s="5" customFormat="1" ht="39">
      <c r="A108" s="69"/>
      <c r="B108" s="53" t="s">
        <v>139</v>
      </c>
      <c r="C108" s="34"/>
      <c r="D108" s="34" t="s">
        <v>154</v>
      </c>
      <c r="E108" s="35" t="s">
        <v>117</v>
      </c>
      <c r="F108" s="37" t="s">
        <v>118</v>
      </c>
      <c r="G108" s="38" t="s">
        <v>325</v>
      </c>
      <c r="H108" s="39">
        <v>4</v>
      </c>
      <c r="I108" s="61" t="s">
        <v>0</v>
      </c>
      <c r="J108" s="126"/>
      <c r="K108" s="124"/>
      <c r="L108" s="114">
        <f t="shared" si="8"/>
        <v>0</v>
      </c>
      <c r="M108" s="114">
        <f t="shared" si="6"/>
        <v>0</v>
      </c>
      <c r="N108" s="115">
        <f t="shared" si="7"/>
        <v>0</v>
      </c>
      <c r="P108" s="185"/>
      <c r="Q108" s="185"/>
    </row>
    <row r="109" spans="1:17" s="5" customFormat="1" ht="12.75" customHeight="1">
      <c r="A109" s="69"/>
      <c r="B109" s="53" t="s">
        <v>139</v>
      </c>
      <c r="C109" s="34"/>
      <c r="D109" s="34" t="s">
        <v>155</v>
      </c>
      <c r="E109" s="35"/>
      <c r="F109" s="37" t="s">
        <v>334</v>
      </c>
      <c r="G109" s="38"/>
      <c r="H109" s="39">
        <v>3</v>
      </c>
      <c r="I109" s="61" t="s">
        <v>0</v>
      </c>
      <c r="J109" s="126"/>
      <c r="K109" s="124"/>
      <c r="L109" s="114">
        <f t="shared" si="8"/>
        <v>0</v>
      </c>
      <c r="M109" s="114">
        <f t="shared" si="6"/>
        <v>0</v>
      </c>
      <c r="N109" s="115">
        <f t="shared" si="7"/>
        <v>0</v>
      </c>
      <c r="P109" s="185"/>
      <c r="Q109" s="185"/>
    </row>
    <row r="110" spans="1:17" s="5" customFormat="1" ht="12.75" customHeight="1">
      <c r="A110" s="69"/>
      <c r="B110" s="53" t="s">
        <v>139</v>
      </c>
      <c r="C110" s="34"/>
      <c r="D110" s="34" t="s">
        <v>156</v>
      </c>
      <c r="E110" s="35"/>
      <c r="F110" s="37" t="s">
        <v>119</v>
      </c>
      <c r="G110" s="38"/>
      <c r="H110" s="39">
        <v>48</v>
      </c>
      <c r="I110" s="61" t="s">
        <v>0</v>
      </c>
      <c r="J110" s="126"/>
      <c r="K110" s="124"/>
      <c r="L110" s="114">
        <f t="shared" si="8"/>
        <v>0</v>
      </c>
      <c r="M110" s="114">
        <f t="shared" si="6"/>
        <v>0</v>
      </c>
      <c r="N110" s="115">
        <f t="shared" si="7"/>
        <v>0</v>
      </c>
      <c r="P110" s="185"/>
      <c r="Q110" s="185"/>
    </row>
    <row r="111" spans="1:17" s="5" customFormat="1" ht="12.75" customHeight="1">
      <c r="A111" s="69"/>
      <c r="B111" s="53" t="s">
        <v>139</v>
      </c>
      <c r="C111" s="34"/>
      <c r="D111" s="34" t="s">
        <v>157</v>
      </c>
      <c r="E111" s="35"/>
      <c r="F111" s="37" t="s">
        <v>120</v>
      </c>
      <c r="G111" s="38"/>
      <c r="H111" s="39">
        <v>50</v>
      </c>
      <c r="I111" s="61" t="s">
        <v>0</v>
      </c>
      <c r="J111" s="126"/>
      <c r="K111" s="124"/>
      <c r="L111" s="114">
        <f t="shared" si="8"/>
        <v>0</v>
      </c>
      <c r="M111" s="114">
        <f t="shared" si="6"/>
        <v>0</v>
      </c>
      <c r="N111" s="115">
        <f t="shared" si="7"/>
        <v>0</v>
      </c>
      <c r="P111" s="185"/>
      <c r="Q111" s="185"/>
    </row>
    <row r="112" spans="1:17" s="5" customFormat="1" ht="13">
      <c r="A112" s="69"/>
      <c r="B112" s="53" t="s">
        <v>139</v>
      </c>
      <c r="C112" s="34"/>
      <c r="D112" s="34" t="s">
        <v>158</v>
      </c>
      <c r="E112" s="35"/>
      <c r="F112" s="37" t="s">
        <v>121</v>
      </c>
      <c r="G112" s="38"/>
      <c r="H112" s="39">
        <v>11</v>
      </c>
      <c r="I112" s="61" t="s">
        <v>0</v>
      </c>
      <c r="J112" s="126"/>
      <c r="K112" s="124"/>
      <c r="L112" s="114">
        <f t="shared" si="8"/>
        <v>0</v>
      </c>
      <c r="M112" s="114">
        <f t="shared" si="6"/>
        <v>0</v>
      </c>
      <c r="N112" s="115">
        <f t="shared" si="7"/>
        <v>0</v>
      </c>
      <c r="P112" s="185"/>
      <c r="Q112" s="185"/>
    </row>
    <row r="113" spans="1:17" s="5" customFormat="1" ht="21.75" customHeight="1">
      <c r="A113" s="69"/>
      <c r="B113" s="53" t="s">
        <v>139</v>
      </c>
      <c r="C113" s="34"/>
      <c r="D113" s="34" t="s">
        <v>159</v>
      </c>
      <c r="E113" s="35" t="s">
        <v>117</v>
      </c>
      <c r="F113" s="37" t="s">
        <v>326</v>
      </c>
      <c r="G113" s="38" t="s">
        <v>327</v>
      </c>
      <c r="H113" s="39">
        <v>1</v>
      </c>
      <c r="I113" s="61" t="s">
        <v>0</v>
      </c>
      <c r="J113" s="126"/>
      <c r="K113" s="124"/>
      <c r="L113" s="114">
        <f t="shared" si="8"/>
        <v>0</v>
      </c>
      <c r="M113" s="114">
        <f t="shared" si="6"/>
        <v>0</v>
      </c>
      <c r="N113" s="115">
        <f t="shared" si="7"/>
        <v>0</v>
      </c>
      <c r="P113" s="185"/>
      <c r="Q113" s="185"/>
    </row>
    <row r="114" spans="1:17" s="5" customFormat="1" ht="26.25" customHeight="1">
      <c r="A114" s="69"/>
      <c r="B114" s="53" t="s">
        <v>139</v>
      </c>
      <c r="C114" s="34"/>
      <c r="D114" s="34" t="s">
        <v>44</v>
      </c>
      <c r="E114" s="35" t="s">
        <v>117</v>
      </c>
      <c r="F114" s="37" t="s">
        <v>359</v>
      </c>
      <c r="G114" s="38"/>
      <c r="H114" s="39">
        <v>1</v>
      </c>
      <c r="I114" s="61" t="s">
        <v>0</v>
      </c>
      <c r="J114" s="126"/>
      <c r="K114" s="124"/>
      <c r="L114" s="114">
        <f t="shared" si="8"/>
        <v>0</v>
      </c>
      <c r="M114" s="114">
        <f t="shared" si="6"/>
        <v>0</v>
      </c>
      <c r="N114" s="115">
        <f t="shared" si="7"/>
        <v>0</v>
      </c>
      <c r="P114" s="185"/>
      <c r="Q114" s="185"/>
    </row>
    <row r="115" spans="1:17" s="5" customFormat="1" ht="21.75" customHeight="1">
      <c r="A115" s="69"/>
      <c r="B115" s="53" t="s">
        <v>139</v>
      </c>
      <c r="C115" s="34"/>
      <c r="D115" s="34" t="s">
        <v>45</v>
      </c>
      <c r="E115" s="35" t="s">
        <v>117</v>
      </c>
      <c r="F115" s="37" t="s">
        <v>370</v>
      </c>
      <c r="G115" s="38" t="s">
        <v>328</v>
      </c>
      <c r="H115" s="39">
        <v>1</v>
      </c>
      <c r="I115" s="61" t="s">
        <v>0</v>
      </c>
      <c r="J115" s="126"/>
      <c r="K115" s="124"/>
      <c r="L115" s="114">
        <f t="shared" si="8"/>
        <v>0</v>
      </c>
      <c r="M115" s="114">
        <f t="shared" si="6"/>
        <v>0</v>
      </c>
      <c r="N115" s="115">
        <f t="shared" si="7"/>
        <v>0</v>
      </c>
      <c r="P115" s="185"/>
      <c r="Q115" s="185"/>
    </row>
    <row r="116" spans="1:17" s="5" customFormat="1" ht="16.5" customHeight="1">
      <c r="A116" s="69"/>
      <c r="B116" s="53" t="s">
        <v>139</v>
      </c>
      <c r="C116" s="34"/>
      <c r="D116" s="34" t="s">
        <v>46</v>
      </c>
      <c r="E116" s="35" t="s">
        <v>117</v>
      </c>
      <c r="F116" s="37" t="s">
        <v>122</v>
      </c>
      <c r="G116" s="38"/>
      <c r="H116" s="39">
        <v>1</v>
      </c>
      <c r="I116" s="61" t="s">
        <v>0</v>
      </c>
      <c r="J116" s="126"/>
      <c r="K116" s="124"/>
      <c r="L116" s="114">
        <f t="shared" si="8"/>
        <v>0</v>
      </c>
      <c r="M116" s="114">
        <f t="shared" si="6"/>
        <v>0</v>
      </c>
      <c r="N116" s="115">
        <f t="shared" si="7"/>
        <v>0</v>
      </c>
      <c r="P116" s="185"/>
      <c r="Q116" s="185"/>
    </row>
    <row r="117" spans="1:17" s="5" customFormat="1" ht="34.5" customHeight="1">
      <c r="A117" s="69"/>
      <c r="B117" s="53" t="s">
        <v>139</v>
      </c>
      <c r="C117" s="34"/>
      <c r="D117" s="34" t="s">
        <v>47</v>
      </c>
      <c r="E117" s="35" t="s">
        <v>117</v>
      </c>
      <c r="F117" s="88" t="s">
        <v>289</v>
      </c>
      <c r="G117" s="38" t="s">
        <v>330</v>
      </c>
      <c r="H117" s="39">
        <v>1</v>
      </c>
      <c r="I117" s="61" t="s">
        <v>0</v>
      </c>
      <c r="J117" s="126"/>
      <c r="K117" s="124"/>
      <c r="L117" s="114">
        <f t="shared" si="8"/>
        <v>0</v>
      </c>
      <c r="M117" s="114">
        <f t="shared" si="6"/>
        <v>0</v>
      </c>
      <c r="N117" s="115">
        <f t="shared" si="7"/>
        <v>0</v>
      </c>
      <c r="P117" s="185"/>
      <c r="Q117" s="185"/>
    </row>
    <row r="118" spans="1:17" s="5" customFormat="1" ht="18" customHeight="1">
      <c r="A118" s="69"/>
      <c r="B118" s="53" t="s">
        <v>139</v>
      </c>
      <c r="C118" s="34"/>
      <c r="D118" s="34" t="s">
        <v>49</v>
      </c>
      <c r="E118" s="35" t="s">
        <v>117</v>
      </c>
      <c r="F118" s="37" t="s">
        <v>329</v>
      </c>
      <c r="G118" s="38"/>
      <c r="H118" s="39">
        <v>1</v>
      </c>
      <c r="I118" s="61" t="s">
        <v>0</v>
      </c>
      <c r="J118" s="126"/>
      <c r="K118" s="124"/>
      <c r="L118" s="114">
        <f t="shared" si="8"/>
        <v>0</v>
      </c>
      <c r="M118" s="114">
        <f t="shared" si="6"/>
        <v>0</v>
      </c>
      <c r="N118" s="115">
        <f t="shared" si="7"/>
        <v>0</v>
      </c>
      <c r="P118" s="185"/>
      <c r="Q118" s="185"/>
    </row>
    <row r="119" spans="1:17" s="5" customFormat="1" ht="34.5" customHeight="1">
      <c r="A119" s="69"/>
      <c r="B119" s="53" t="s">
        <v>139</v>
      </c>
      <c r="C119" s="34"/>
      <c r="D119" s="34" t="s">
        <v>347</v>
      </c>
      <c r="E119" s="35" t="s">
        <v>117</v>
      </c>
      <c r="F119" s="88" t="s">
        <v>289</v>
      </c>
      <c r="G119" s="38" t="s">
        <v>331</v>
      </c>
      <c r="H119" s="39">
        <v>1</v>
      </c>
      <c r="I119" s="61" t="s">
        <v>0</v>
      </c>
      <c r="J119" s="126"/>
      <c r="K119" s="124"/>
      <c r="L119" s="114">
        <f t="shared" si="8"/>
        <v>0</v>
      </c>
      <c r="M119" s="114">
        <f t="shared" si="6"/>
        <v>0</v>
      </c>
      <c r="N119" s="115">
        <f t="shared" si="7"/>
        <v>0</v>
      </c>
      <c r="P119" s="185"/>
      <c r="Q119" s="185"/>
    </row>
    <row r="120" spans="1:17" s="5" customFormat="1" ht="18.75" customHeight="1">
      <c r="A120" s="69"/>
      <c r="B120" s="53" t="s">
        <v>139</v>
      </c>
      <c r="C120" s="34"/>
      <c r="D120" s="34" t="s">
        <v>160</v>
      </c>
      <c r="E120" s="35" t="s">
        <v>117</v>
      </c>
      <c r="F120" s="37" t="s">
        <v>329</v>
      </c>
      <c r="G120" s="38"/>
      <c r="H120" s="39">
        <v>1</v>
      </c>
      <c r="I120" s="61" t="s">
        <v>0</v>
      </c>
      <c r="J120" s="126"/>
      <c r="K120" s="124"/>
      <c r="L120" s="114">
        <f t="shared" si="8"/>
        <v>0</v>
      </c>
      <c r="M120" s="114">
        <f t="shared" si="6"/>
        <v>0</v>
      </c>
      <c r="N120" s="115">
        <f t="shared" si="7"/>
        <v>0</v>
      </c>
      <c r="P120" s="185"/>
      <c r="Q120" s="185"/>
    </row>
    <row r="121" spans="1:17" s="5" customFormat="1" ht="34.5" customHeight="1">
      <c r="A121" s="69"/>
      <c r="B121" s="53" t="s">
        <v>139</v>
      </c>
      <c r="C121" s="34"/>
      <c r="D121" s="34" t="s">
        <v>348</v>
      </c>
      <c r="E121" s="35" t="s">
        <v>117</v>
      </c>
      <c r="F121" s="88" t="s">
        <v>289</v>
      </c>
      <c r="G121" s="38" t="s">
        <v>332</v>
      </c>
      <c r="H121" s="39">
        <v>1</v>
      </c>
      <c r="I121" s="61" t="s">
        <v>0</v>
      </c>
      <c r="J121" s="126"/>
      <c r="K121" s="124"/>
      <c r="L121" s="114">
        <f t="shared" si="8"/>
        <v>0</v>
      </c>
      <c r="M121" s="114">
        <f t="shared" si="6"/>
        <v>0</v>
      </c>
      <c r="N121" s="115">
        <f t="shared" si="7"/>
        <v>0</v>
      </c>
      <c r="P121" s="185"/>
      <c r="Q121" s="185"/>
    </row>
    <row r="122" spans="1:17" s="5" customFormat="1" ht="19.5" customHeight="1">
      <c r="A122" s="69"/>
      <c r="B122" s="53" t="s">
        <v>139</v>
      </c>
      <c r="C122" s="34"/>
      <c r="D122" s="34" t="s">
        <v>161</v>
      </c>
      <c r="E122" s="35" t="s">
        <v>117</v>
      </c>
      <c r="F122" s="37" t="s">
        <v>329</v>
      </c>
      <c r="G122" s="38"/>
      <c r="H122" s="39">
        <v>1</v>
      </c>
      <c r="I122" s="61" t="s">
        <v>0</v>
      </c>
      <c r="J122" s="126"/>
      <c r="K122" s="124"/>
      <c r="L122" s="114">
        <f t="shared" si="8"/>
        <v>0</v>
      </c>
      <c r="M122" s="114">
        <f t="shared" si="6"/>
        <v>0</v>
      </c>
      <c r="N122" s="115">
        <f t="shared" si="7"/>
        <v>0</v>
      </c>
      <c r="P122" s="185"/>
      <c r="Q122" s="185"/>
    </row>
    <row r="123" spans="1:17" s="5" customFormat="1" ht="34.5" customHeight="1">
      <c r="A123" s="69"/>
      <c r="B123" s="53" t="s">
        <v>139</v>
      </c>
      <c r="C123" s="34"/>
      <c r="D123" s="34" t="s">
        <v>162</v>
      </c>
      <c r="E123" s="35" t="s">
        <v>117</v>
      </c>
      <c r="F123" s="88" t="s">
        <v>289</v>
      </c>
      <c r="G123" s="38" t="s">
        <v>333</v>
      </c>
      <c r="H123" s="39">
        <v>1</v>
      </c>
      <c r="I123" s="61" t="s">
        <v>0</v>
      </c>
      <c r="J123" s="126"/>
      <c r="K123" s="124"/>
      <c r="L123" s="114">
        <f t="shared" si="8"/>
        <v>0</v>
      </c>
      <c r="M123" s="114">
        <f t="shared" si="6"/>
        <v>0</v>
      </c>
      <c r="N123" s="115">
        <f t="shared" si="7"/>
        <v>0</v>
      </c>
      <c r="P123" s="185"/>
      <c r="Q123" s="185"/>
    </row>
    <row r="124" spans="1:17" s="5" customFormat="1" ht="26.25" customHeight="1">
      <c r="A124" s="69"/>
      <c r="B124" s="53" t="s">
        <v>139</v>
      </c>
      <c r="C124" s="34"/>
      <c r="D124" s="34" t="s">
        <v>163</v>
      </c>
      <c r="E124" s="35" t="s">
        <v>117</v>
      </c>
      <c r="F124" s="37" t="s">
        <v>329</v>
      </c>
      <c r="G124" s="38"/>
      <c r="H124" s="39">
        <v>1</v>
      </c>
      <c r="I124" s="61" t="s">
        <v>0</v>
      </c>
      <c r="J124" s="126"/>
      <c r="K124" s="124"/>
      <c r="L124" s="114">
        <f t="shared" si="8"/>
        <v>0</v>
      </c>
      <c r="M124" s="114">
        <f t="shared" si="6"/>
        <v>0</v>
      </c>
      <c r="N124" s="115">
        <f t="shared" si="7"/>
        <v>0</v>
      </c>
      <c r="P124" s="185"/>
      <c r="Q124" s="185"/>
    </row>
    <row r="125" spans="1:17" s="5" customFormat="1" ht="21.75" customHeight="1">
      <c r="A125" s="69"/>
      <c r="B125" s="53" t="s">
        <v>139</v>
      </c>
      <c r="C125" s="34"/>
      <c r="D125" s="34" t="s">
        <v>367</v>
      </c>
      <c r="E125" s="35" t="s">
        <v>117</v>
      </c>
      <c r="F125" s="37" t="s">
        <v>326</v>
      </c>
      <c r="G125" s="38" t="s">
        <v>369</v>
      </c>
      <c r="H125" s="39">
        <v>1</v>
      </c>
      <c r="I125" s="61" t="s">
        <v>0</v>
      </c>
      <c r="J125" s="126"/>
      <c r="K125" s="124"/>
      <c r="L125" s="114">
        <f t="shared" si="8"/>
        <v>0</v>
      </c>
      <c r="M125" s="114">
        <f t="shared" si="6"/>
        <v>0</v>
      </c>
      <c r="N125" s="115">
        <f t="shared" si="7"/>
        <v>0</v>
      </c>
      <c r="P125" s="185"/>
      <c r="Q125" s="185"/>
    </row>
    <row r="126" spans="1:17" s="5" customFormat="1" ht="16.5" customHeight="1">
      <c r="A126" s="69"/>
      <c r="B126" s="53" t="s">
        <v>139</v>
      </c>
      <c r="C126" s="34"/>
      <c r="D126" s="34" t="s">
        <v>368</v>
      </c>
      <c r="E126" s="35" t="s">
        <v>117</v>
      </c>
      <c r="F126" s="37" t="s">
        <v>359</v>
      </c>
      <c r="G126" s="38"/>
      <c r="H126" s="39">
        <v>1</v>
      </c>
      <c r="I126" s="61" t="s">
        <v>0</v>
      </c>
      <c r="J126" s="126"/>
      <c r="K126" s="124"/>
      <c r="L126" s="114">
        <f t="shared" si="8"/>
        <v>0</v>
      </c>
      <c r="M126" s="114">
        <f t="shared" si="6"/>
        <v>0</v>
      </c>
      <c r="N126" s="115">
        <f t="shared" si="7"/>
        <v>0</v>
      </c>
      <c r="P126" s="185"/>
      <c r="Q126" s="185"/>
    </row>
    <row r="127" spans="1:17" s="5" customFormat="1" ht="12.75" customHeight="1" thickBot="1">
      <c r="A127" s="55"/>
      <c r="B127" s="56"/>
      <c r="C127" s="57"/>
      <c r="D127" s="57"/>
      <c r="E127" s="58"/>
      <c r="F127" s="62"/>
      <c r="G127" s="63"/>
      <c r="H127" s="9"/>
      <c r="I127" s="71"/>
      <c r="J127" s="102"/>
      <c r="K127" s="102"/>
      <c r="L127" s="103"/>
      <c r="M127" s="103"/>
      <c r="N127" s="104"/>
      <c r="P127" s="185"/>
      <c r="Q127" s="185"/>
    </row>
    <row r="128" spans="1:17" s="23" customFormat="1" ht="12.75" customHeight="1" thickBot="1">
      <c r="A128" s="18"/>
      <c r="B128" s="45" t="s">
        <v>165</v>
      </c>
      <c r="C128" s="46"/>
      <c r="D128" s="46" t="s">
        <v>82</v>
      </c>
      <c r="E128" s="47"/>
      <c r="F128" s="47"/>
      <c r="G128" s="47"/>
      <c r="H128" s="47"/>
      <c r="I128" s="72"/>
      <c r="J128" s="105"/>
      <c r="K128" s="105"/>
      <c r="L128" s="105"/>
      <c r="M128" s="105"/>
      <c r="N128" s="106">
        <f>SUM(N130:N160)</f>
        <v>0</v>
      </c>
      <c r="P128" s="185"/>
      <c r="Q128" s="185"/>
    </row>
    <row r="129" spans="1:17" s="5" customFormat="1" ht="21.75" customHeight="1">
      <c r="A129" s="24"/>
      <c r="B129" s="166"/>
      <c r="C129" s="167"/>
      <c r="D129" s="167"/>
      <c r="E129" s="167"/>
      <c r="F129" s="167"/>
      <c r="G129" s="167"/>
      <c r="H129" s="167"/>
      <c r="I129" s="167"/>
      <c r="J129" s="127"/>
      <c r="K129" s="108"/>
      <c r="L129" s="109"/>
      <c r="M129" s="109"/>
      <c r="N129" s="110"/>
      <c r="P129" s="185"/>
      <c r="Q129" s="185"/>
    </row>
    <row r="130" spans="1:17" s="5" customFormat="1" ht="13">
      <c r="A130" s="69"/>
      <c r="B130" s="53" t="s">
        <v>166</v>
      </c>
      <c r="C130" s="34"/>
      <c r="D130" s="34" t="s">
        <v>41</v>
      </c>
      <c r="E130" s="35" t="s">
        <v>84</v>
      </c>
      <c r="F130" s="37" t="s">
        <v>231</v>
      </c>
      <c r="G130" s="38"/>
      <c r="H130" s="39">
        <v>9600</v>
      </c>
      <c r="I130" s="89" t="s">
        <v>232</v>
      </c>
      <c r="J130" s="112"/>
      <c r="K130" s="113"/>
      <c r="L130" s="114">
        <f aca="true" t="shared" si="9" ref="L130:L160">J130*H130</f>
        <v>0</v>
      </c>
      <c r="M130" s="114">
        <f aca="true" t="shared" si="10" ref="M130:M160">K130*H130</f>
        <v>0</v>
      </c>
      <c r="N130" s="115">
        <f aca="true" t="shared" si="11" ref="N130:N160">M130+L130</f>
        <v>0</v>
      </c>
      <c r="P130" s="185"/>
      <c r="Q130" s="185"/>
    </row>
    <row r="131" spans="1:17" s="5" customFormat="1" ht="13">
      <c r="A131" s="69"/>
      <c r="B131" s="53" t="s">
        <v>166</v>
      </c>
      <c r="C131" s="34"/>
      <c r="D131" s="34" t="s">
        <v>42</v>
      </c>
      <c r="E131" s="35" t="s">
        <v>84</v>
      </c>
      <c r="F131" s="37" t="s">
        <v>233</v>
      </c>
      <c r="G131" s="38"/>
      <c r="H131" s="39">
        <v>1242</v>
      </c>
      <c r="I131" s="89" t="s">
        <v>0</v>
      </c>
      <c r="J131" s="128"/>
      <c r="K131" s="113"/>
      <c r="L131" s="114">
        <f t="shared" si="9"/>
        <v>0</v>
      </c>
      <c r="M131" s="114">
        <f t="shared" si="10"/>
        <v>0</v>
      </c>
      <c r="N131" s="115">
        <f t="shared" si="11"/>
        <v>0</v>
      </c>
      <c r="P131" s="185"/>
      <c r="Q131" s="185"/>
    </row>
    <row r="132" spans="1:17" s="5" customFormat="1" ht="13">
      <c r="A132" s="69"/>
      <c r="B132" s="53" t="s">
        <v>166</v>
      </c>
      <c r="C132" s="34"/>
      <c r="D132" s="34" t="s">
        <v>126</v>
      </c>
      <c r="E132" s="35" t="s">
        <v>84</v>
      </c>
      <c r="F132" s="37" t="s">
        <v>234</v>
      </c>
      <c r="G132" s="38"/>
      <c r="H132" s="39">
        <v>15</v>
      </c>
      <c r="I132" s="89" t="s">
        <v>0</v>
      </c>
      <c r="J132" s="128"/>
      <c r="K132" s="113"/>
      <c r="L132" s="114">
        <f t="shared" si="9"/>
        <v>0</v>
      </c>
      <c r="M132" s="114">
        <f t="shared" si="10"/>
        <v>0</v>
      </c>
      <c r="N132" s="115">
        <f t="shared" si="11"/>
        <v>0</v>
      </c>
      <c r="P132" s="185"/>
      <c r="Q132" s="185"/>
    </row>
    <row r="133" spans="1:17" s="5" customFormat="1" ht="13">
      <c r="A133" s="69"/>
      <c r="B133" s="53" t="s">
        <v>166</v>
      </c>
      <c r="C133" s="34"/>
      <c r="D133" s="34" t="s">
        <v>50</v>
      </c>
      <c r="E133" s="35" t="s">
        <v>84</v>
      </c>
      <c r="F133" s="37" t="s">
        <v>235</v>
      </c>
      <c r="G133" s="38"/>
      <c r="H133" s="39">
        <v>3000</v>
      </c>
      <c r="I133" s="89" t="s">
        <v>0</v>
      </c>
      <c r="J133" s="128"/>
      <c r="K133" s="113"/>
      <c r="L133" s="114">
        <f t="shared" si="9"/>
        <v>0</v>
      </c>
      <c r="M133" s="114">
        <f t="shared" si="10"/>
        <v>0</v>
      </c>
      <c r="N133" s="115">
        <f t="shared" si="11"/>
        <v>0</v>
      </c>
      <c r="P133" s="185"/>
      <c r="Q133" s="185"/>
    </row>
    <row r="134" spans="1:17" s="5" customFormat="1" ht="13">
      <c r="A134" s="69"/>
      <c r="B134" s="53" t="s">
        <v>166</v>
      </c>
      <c r="C134" s="34"/>
      <c r="D134" s="34" t="s">
        <v>51</v>
      </c>
      <c r="E134" s="35" t="s">
        <v>84</v>
      </c>
      <c r="F134" s="37" t="s">
        <v>236</v>
      </c>
      <c r="G134" s="38"/>
      <c r="H134" s="39">
        <v>6000</v>
      </c>
      <c r="I134" s="89" t="s">
        <v>0</v>
      </c>
      <c r="J134" s="128"/>
      <c r="K134" s="113"/>
      <c r="L134" s="114">
        <f t="shared" si="9"/>
        <v>0</v>
      </c>
      <c r="M134" s="114">
        <f t="shared" si="10"/>
        <v>0</v>
      </c>
      <c r="N134" s="115">
        <f t="shared" si="11"/>
        <v>0</v>
      </c>
      <c r="P134" s="185"/>
      <c r="Q134" s="185"/>
    </row>
    <row r="135" spans="1:17" s="5" customFormat="1" ht="13">
      <c r="A135" s="69"/>
      <c r="B135" s="53" t="s">
        <v>166</v>
      </c>
      <c r="C135" s="34"/>
      <c r="D135" s="34" t="s">
        <v>52</v>
      </c>
      <c r="E135" s="35" t="s">
        <v>84</v>
      </c>
      <c r="F135" s="37" t="s">
        <v>237</v>
      </c>
      <c r="G135" s="38"/>
      <c r="H135" s="39">
        <v>500</v>
      </c>
      <c r="I135" s="89" t="s">
        <v>232</v>
      </c>
      <c r="J135" s="128"/>
      <c r="K135" s="113"/>
      <c r="L135" s="114">
        <f t="shared" si="9"/>
        <v>0</v>
      </c>
      <c r="M135" s="114">
        <f t="shared" si="10"/>
        <v>0</v>
      </c>
      <c r="N135" s="115">
        <f t="shared" si="11"/>
        <v>0</v>
      </c>
      <c r="P135" s="185"/>
      <c r="Q135" s="185"/>
    </row>
    <row r="136" spans="1:17" s="5" customFormat="1" ht="13">
      <c r="A136" s="69"/>
      <c r="B136" s="53" t="s">
        <v>166</v>
      </c>
      <c r="C136" s="34"/>
      <c r="D136" s="34" t="s">
        <v>43</v>
      </c>
      <c r="E136" s="35" t="s">
        <v>84</v>
      </c>
      <c r="F136" s="37" t="s">
        <v>238</v>
      </c>
      <c r="G136" s="38"/>
      <c r="H136" s="39">
        <v>1550</v>
      </c>
      <c r="I136" s="89" t="s">
        <v>232</v>
      </c>
      <c r="J136" s="128"/>
      <c r="K136" s="113"/>
      <c r="L136" s="114">
        <f t="shared" si="9"/>
        <v>0</v>
      </c>
      <c r="M136" s="114">
        <f t="shared" si="10"/>
        <v>0</v>
      </c>
      <c r="N136" s="115">
        <f t="shared" si="11"/>
        <v>0</v>
      </c>
      <c r="P136" s="185"/>
      <c r="Q136" s="185"/>
    </row>
    <row r="137" spans="1:17" s="5" customFormat="1" ht="13">
      <c r="A137" s="69"/>
      <c r="B137" s="53" t="s">
        <v>166</v>
      </c>
      <c r="C137" s="34"/>
      <c r="D137" s="34" t="s">
        <v>53</v>
      </c>
      <c r="E137" s="35" t="s">
        <v>84</v>
      </c>
      <c r="F137" s="37" t="s">
        <v>239</v>
      </c>
      <c r="G137" s="38"/>
      <c r="H137" s="39">
        <v>37</v>
      </c>
      <c r="I137" s="89" t="s">
        <v>0</v>
      </c>
      <c r="J137" s="128"/>
      <c r="K137" s="113"/>
      <c r="L137" s="114">
        <f t="shared" si="9"/>
        <v>0</v>
      </c>
      <c r="M137" s="114">
        <f t="shared" si="10"/>
        <v>0</v>
      </c>
      <c r="N137" s="115">
        <f t="shared" si="11"/>
        <v>0</v>
      </c>
      <c r="P137" s="185"/>
      <c r="Q137" s="185"/>
    </row>
    <row r="138" spans="1:17" s="5" customFormat="1" ht="13">
      <c r="A138" s="69"/>
      <c r="B138" s="53" t="s">
        <v>166</v>
      </c>
      <c r="C138" s="34"/>
      <c r="D138" s="34" t="s">
        <v>54</v>
      </c>
      <c r="E138" s="35" t="s">
        <v>84</v>
      </c>
      <c r="F138" s="37" t="s">
        <v>242</v>
      </c>
      <c r="G138" s="38"/>
      <c r="H138" s="39">
        <v>1</v>
      </c>
      <c r="I138" s="89" t="s">
        <v>0</v>
      </c>
      <c r="J138" s="128"/>
      <c r="K138" s="113"/>
      <c r="L138" s="114">
        <f t="shared" si="9"/>
        <v>0</v>
      </c>
      <c r="M138" s="114">
        <f t="shared" si="10"/>
        <v>0</v>
      </c>
      <c r="N138" s="115">
        <f t="shared" si="11"/>
        <v>0</v>
      </c>
      <c r="P138" s="185"/>
      <c r="Q138" s="185"/>
    </row>
    <row r="139" spans="1:17" s="5" customFormat="1" ht="13">
      <c r="A139" s="69"/>
      <c r="B139" s="53" t="s">
        <v>166</v>
      </c>
      <c r="C139" s="34"/>
      <c r="D139" s="34" t="s">
        <v>128</v>
      </c>
      <c r="E139" s="35" t="s">
        <v>84</v>
      </c>
      <c r="F139" s="37" t="s">
        <v>240</v>
      </c>
      <c r="G139" s="38"/>
      <c r="H139" s="39">
        <v>5</v>
      </c>
      <c r="I139" s="89" t="s">
        <v>0</v>
      </c>
      <c r="J139" s="128"/>
      <c r="K139" s="113"/>
      <c r="L139" s="114">
        <f t="shared" si="9"/>
        <v>0</v>
      </c>
      <c r="M139" s="114">
        <f t="shared" si="10"/>
        <v>0</v>
      </c>
      <c r="N139" s="115">
        <f t="shared" si="11"/>
        <v>0</v>
      </c>
      <c r="P139" s="185"/>
      <c r="Q139" s="185"/>
    </row>
    <row r="140" spans="1:17" s="5" customFormat="1" ht="13">
      <c r="A140" s="69"/>
      <c r="B140" s="53" t="s">
        <v>166</v>
      </c>
      <c r="C140" s="34"/>
      <c r="D140" s="34" t="s">
        <v>129</v>
      </c>
      <c r="E140" s="35" t="s">
        <v>84</v>
      </c>
      <c r="F140" s="37" t="s">
        <v>241</v>
      </c>
      <c r="G140" s="38"/>
      <c r="H140" s="39">
        <v>2</v>
      </c>
      <c r="I140" s="89" t="s">
        <v>0</v>
      </c>
      <c r="J140" s="128"/>
      <c r="K140" s="113"/>
      <c r="L140" s="114">
        <f t="shared" si="9"/>
        <v>0</v>
      </c>
      <c r="M140" s="114">
        <f t="shared" si="10"/>
        <v>0</v>
      </c>
      <c r="N140" s="115">
        <f t="shared" si="11"/>
        <v>0</v>
      </c>
      <c r="P140" s="185"/>
      <c r="Q140" s="185"/>
    </row>
    <row r="141" spans="1:17" s="5" customFormat="1" ht="13">
      <c r="A141" s="69"/>
      <c r="B141" s="53" t="s">
        <v>166</v>
      </c>
      <c r="C141" s="34"/>
      <c r="D141" s="34" t="s">
        <v>130</v>
      </c>
      <c r="E141" s="35" t="s">
        <v>84</v>
      </c>
      <c r="F141" s="37" t="s">
        <v>243</v>
      </c>
      <c r="G141" s="38"/>
      <c r="H141" s="39">
        <v>2</v>
      </c>
      <c r="I141" s="89" t="s">
        <v>0</v>
      </c>
      <c r="J141" s="128"/>
      <c r="K141" s="113"/>
      <c r="L141" s="114">
        <f t="shared" si="9"/>
        <v>0</v>
      </c>
      <c r="M141" s="114">
        <f t="shared" si="10"/>
        <v>0</v>
      </c>
      <c r="N141" s="115">
        <f t="shared" si="11"/>
        <v>0</v>
      </c>
      <c r="P141" s="185"/>
      <c r="Q141" s="185"/>
    </row>
    <row r="142" spans="1:17" s="5" customFormat="1" ht="13">
      <c r="A142" s="69"/>
      <c r="B142" s="53" t="s">
        <v>166</v>
      </c>
      <c r="C142" s="34"/>
      <c r="D142" s="34" t="s">
        <v>131</v>
      </c>
      <c r="E142" s="35" t="s">
        <v>84</v>
      </c>
      <c r="F142" s="37" t="s">
        <v>244</v>
      </c>
      <c r="G142" s="38"/>
      <c r="H142" s="39">
        <v>2</v>
      </c>
      <c r="I142" s="89" t="s">
        <v>0</v>
      </c>
      <c r="J142" s="128"/>
      <c r="K142" s="113"/>
      <c r="L142" s="114">
        <f t="shared" si="9"/>
        <v>0</v>
      </c>
      <c r="M142" s="114">
        <f t="shared" si="10"/>
        <v>0</v>
      </c>
      <c r="N142" s="115">
        <f t="shared" si="11"/>
        <v>0</v>
      </c>
      <c r="P142" s="185"/>
      <c r="Q142" s="185"/>
    </row>
    <row r="143" spans="1:17" s="5" customFormat="1" ht="13">
      <c r="A143" s="69"/>
      <c r="B143" s="53" t="s">
        <v>166</v>
      </c>
      <c r="C143" s="34"/>
      <c r="D143" s="34" t="s">
        <v>133</v>
      </c>
      <c r="E143" s="35" t="s">
        <v>84</v>
      </c>
      <c r="F143" s="37" t="s">
        <v>245</v>
      </c>
      <c r="G143" s="38"/>
      <c r="H143" s="39">
        <v>3</v>
      </c>
      <c r="I143" s="89" t="s">
        <v>0</v>
      </c>
      <c r="J143" s="128"/>
      <c r="K143" s="113"/>
      <c r="L143" s="114">
        <f t="shared" si="9"/>
        <v>0</v>
      </c>
      <c r="M143" s="114">
        <f t="shared" si="10"/>
        <v>0</v>
      </c>
      <c r="N143" s="115">
        <f t="shared" si="11"/>
        <v>0</v>
      </c>
      <c r="P143" s="185"/>
      <c r="Q143" s="185"/>
    </row>
    <row r="144" spans="1:17" s="5" customFormat="1" ht="13">
      <c r="A144" s="69"/>
      <c r="B144" s="53" t="s">
        <v>166</v>
      </c>
      <c r="C144" s="34"/>
      <c r="D144" s="34" t="s">
        <v>132</v>
      </c>
      <c r="E144" s="35" t="s">
        <v>84</v>
      </c>
      <c r="F144" s="37" t="s">
        <v>246</v>
      </c>
      <c r="G144" s="38"/>
      <c r="H144" s="39">
        <v>1</v>
      </c>
      <c r="I144" s="89" t="s">
        <v>0</v>
      </c>
      <c r="J144" s="128"/>
      <c r="K144" s="113"/>
      <c r="L144" s="114">
        <f t="shared" si="9"/>
        <v>0</v>
      </c>
      <c r="M144" s="114">
        <f t="shared" si="10"/>
        <v>0</v>
      </c>
      <c r="N144" s="115">
        <f t="shared" si="11"/>
        <v>0</v>
      </c>
      <c r="P144" s="185"/>
      <c r="Q144" s="185"/>
    </row>
    <row r="145" spans="1:17" s="5" customFormat="1" ht="13">
      <c r="A145" s="69"/>
      <c r="B145" s="53" t="s">
        <v>166</v>
      </c>
      <c r="C145" s="34"/>
      <c r="D145" s="34" t="s">
        <v>140</v>
      </c>
      <c r="E145" s="35" t="s">
        <v>84</v>
      </c>
      <c r="F145" s="37" t="s">
        <v>248</v>
      </c>
      <c r="G145" s="38"/>
      <c r="H145" s="39">
        <v>16</v>
      </c>
      <c r="I145" s="89" t="s">
        <v>0</v>
      </c>
      <c r="J145" s="128"/>
      <c r="K145" s="113"/>
      <c r="L145" s="114">
        <f t="shared" si="9"/>
        <v>0</v>
      </c>
      <c r="M145" s="114">
        <f t="shared" si="10"/>
        <v>0</v>
      </c>
      <c r="N145" s="115">
        <f t="shared" si="11"/>
        <v>0</v>
      </c>
      <c r="P145" s="185"/>
      <c r="Q145" s="185"/>
    </row>
    <row r="146" spans="1:17" s="5" customFormat="1" ht="13">
      <c r="A146" s="69"/>
      <c r="B146" s="53" t="s">
        <v>166</v>
      </c>
      <c r="C146" s="34"/>
      <c r="D146" s="34" t="s">
        <v>141</v>
      </c>
      <c r="E146" s="35" t="s">
        <v>84</v>
      </c>
      <c r="F146" s="37" t="s">
        <v>247</v>
      </c>
      <c r="G146" s="38"/>
      <c r="H146" s="39">
        <v>16</v>
      </c>
      <c r="I146" s="89" t="s">
        <v>0</v>
      </c>
      <c r="J146" s="128"/>
      <c r="K146" s="113"/>
      <c r="L146" s="114">
        <f t="shared" si="9"/>
        <v>0</v>
      </c>
      <c r="M146" s="114">
        <f t="shared" si="10"/>
        <v>0</v>
      </c>
      <c r="N146" s="115">
        <f t="shared" si="11"/>
        <v>0</v>
      </c>
      <c r="P146" s="185"/>
      <c r="Q146" s="185"/>
    </row>
    <row r="147" spans="1:17" s="5" customFormat="1" ht="13">
      <c r="A147" s="69"/>
      <c r="B147" s="53" t="s">
        <v>166</v>
      </c>
      <c r="C147" s="34"/>
      <c r="D147" s="34" t="s">
        <v>142</v>
      </c>
      <c r="E147" s="35" t="s">
        <v>84</v>
      </c>
      <c r="F147" s="37" t="s">
        <v>252</v>
      </c>
      <c r="G147" s="38"/>
      <c r="H147" s="39">
        <v>1</v>
      </c>
      <c r="I147" s="89" t="s">
        <v>0</v>
      </c>
      <c r="J147" s="128"/>
      <c r="K147" s="113"/>
      <c r="L147" s="114">
        <f t="shared" si="9"/>
        <v>0</v>
      </c>
      <c r="M147" s="114">
        <f t="shared" si="10"/>
        <v>0</v>
      </c>
      <c r="N147" s="115">
        <f t="shared" si="11"/>
        <v>0</v>
      </c>
      <c r="P147" s="185"/>
      <c r="Q147" s="185"/>
    </row>
    <row r="148" spans="1:17" s="5" customFormat="1" ht="13">
      <c r="A148" s="69"/>
      <c r="B148" s="53" t="s">
        <v>166</v>
      </c>
      <c r="C148" s="34"/>
      <c r="D148" s="34" t="s">
        <v>143</v>
      </c>
      <c r="E148" s="35" t="s">
        <v>84</v>
      </c>
      <c r="F148" s="37" t="s">
        <v>249</v>
      </c>
      <c r="G148" s="38"/>
      <c r="H148" s="39">
        <v>4</v>
      </c>
      <c r="I148" s="89" t="s">
        <v>0</v>
      </c>
      <c r="J148" s="128"/>
      <c r="K148" s="113"/>
      <c r="L148" s="114">
        <f t="shared" si="9"/>
        <v>0</v>
      </c>
      <c r="M148" s="114">
        <f t="shared" si="10"/>
        <v>0</v>
      </c>
      <c r="N148" s="115">
        <f t="shared" si="11"/>
        <v>0</v>
      </c>
      <c r="P148" s="185"/>
      <c r="Q148" s="185"/>
    </row>
    <row r="149" spans="1:17" s="5" customFormat="1" ht="13">
      <c r="A149" s="69"/>
      <c r="B149" s="53" t="s">
        <v>166</v>
      </c>
      <c r="C149" s="34"/>
      <c r="D149" s="34" t="s">
        <v>144</v>
      </c>
      <c r="E149" s="35" t="s">
        <v>84</v>
      </c>
      <c r="F149" s="37" t="s">
        <v>250</v>
      </c>
      <c r="G149" s="38"/>
      <c r="H149" s="39">
        <v>6</v>
      </c>
      <c r="I149" s="89" t="s">
        <v>0</v>
      </c>
      <c r="J149" s="128"/>
      <c r="K149" s="113"/>
      <c r="L149" s="114">
        <f t="shared" si="9"/>
        <v>0</v>
      </c>
      <c r="M149" s="114">
        <f t="shared" si="10"/>
        <v>0</v>
      </c>
      <c r="N149" s="115">
        <f t="shared" si="11"/>
        <v>0</v>
      </c>
      <c r="P149" s="185"/>
      <c r="Q149" s="185"/>
    </row>
    <row r="150" spans="1:17" s="5" customFormat="1" ht="13">
      <c r="A150" s="69"/>
      <c r="B150" s="53" t="s">
        <v>166</v>
      </c>
      <c r="C150" s="34"/>
      <c r="D150" s="34" t="s">
        <v>145</v>
      </c>
      <c r="E150" s="35" t="s">
        <v>84</v>
      </c>
      <c r="F150" s="37" t="s">
        <v>251</v>
      </c>
      <c r="G150" s="38"/>
      <c r="H150" s="39">
        <v>5</v>
      </c>
      <c r="I150" s="89" t="s">
        <v>0</v>
      </c>
      <c r="J150" s="128"/>
      <c r="K150" s="113"/>
      <c r="L150" s="114">
        <f t="shared" si="9"/>
        <v>0</v>
      </c>
      <c r="M150" s="114">
        <f t="shared" si="10"/>
        <v>0</v>
      </c>
      <c r="N150" s="115">
        <f t="shared" si="11"/>
        <v>0</v>
      </c>
      <c r="P150" s="185"/>
      <c r="Q150" s="185"/>
    </row>
    <row r="151" spans="1:17" s="5" customFormat="1" ht="13">
      <c r="A151" s="69"/>
      <c r="B151" s="53" t="s">
        <v>166</v>
      </c>
      <c r="C151" s="34"/>
      <c r="D151" s="34" t="s">
        <v>146</v>
      </c>
      <c r="E151" s="35" t="s">
        <v>84</v>
      </c>
      <c r="F151" s="37" t="s">
        <v>253</v>
      </c>
      <c r="G151" s="38"/>
      <c r="H151" s="39">
        <v>219</v>
      </c>
      <c r="I151" s="89" t="s">
        <v>0</v>
      </c>
      <c r="J151" s="128"/>
      <c r="K151" s="113"/>
      <c r="L151" s="114">
        <f t="shared" si="9"/>
        <v>0</v>
      </c>
      <c r="M151" s="114">
        <f t="shared" si="10"/>
        <v>0</v>
      </c>
      <c r="N151" s="115">
        <f t="shared" si="11"/>
        <v>0</v>
      </c>
      <c r="P151" s="185"/>
      <c r="Q151" s="185"/>
    </row>
    <row r="152" spans="1:17" s="5" customFormat="1" ht="13">
      <c r="A152" s="69"/>
      <c r="B152" s="53" t="s">
        <v>166</v>
      </c>
      <c r="C152" s="34"/>
      <c r="D152" s="34" t="s">
        <v>147</v>
      </c>
      <c r="E152" s="35" t="s">
        <v>84</v>
      </c>
      <c r="F152" s="37" t="s">
        <v>260</v>
      </c>
      <c r="G152" s="38"/>
      <c r="H152" s="39">
        <v>219</v>
      </c>
      <c r="I152" s="89" t="s">
        <v>0</v>
      </c>
      <c r="J152" s="129"/>
      <c r="K152" s="124"/>
      <c r="L152" s="114">
        <f t="shared" si="9"/>
        <v>0</v>
      </c>
      <c r="M152" s="114">
        <f t="shared" si="10"/>
        <v>0</v>
      </c>
      <c r="N152" s="115">
        <f t="shared" si="11"/>
        <v>0</v>
      </c>
      <c r="P152" s="185"/>
      <c r="Q152" s="185"/>
    </row>
    <row r="153" spans="1:17" s="5" customFormat="1" ht="26">
      <c r="A153" s="69"/>
      <c r="B153" s="53" t="s">
        <v>166</v>
      </c>
      <c r="C153" s="34"/>
      <c r="D153" s="34" t="s">
        <v>44</v>
      </c>
      <c r="E153" s="35" t="s">
        <v>117</v>
      </c>
      <c r="F153" s="37" t="s">
        <v>336</v>
      </c>
      <c r="G153" s="38" t="s">
        <v>337</v>
      </c>
      <c r="H153" s="39">
        <v>8</v>
      </c>
      <c r="I153" s="89" t="s">
        <v>0</v>
      </c>
      <c r="J153" s="125"/>
      <c r="K153" s="124"/>
      <c r="L153" s="114">
        <f t="shared" si="9"/>
        <v>0</v>
      </c>
      <c r="M153" s="114">
        <f t="shared" si="10"/>
        <v>0</v>
      </c>
      <c r="N153" s="115">
        <f t="shared" si="11"/>
        <v>0</v>
      </c>
      <c r="P153" s="185"/>
      <c r="Q153" s="185"/>
    </row>
    <row r="154" spans="1:17" s="5" customFormat="1" ht="13">
      <c r="A154" s="69"/>
      <c r="B154" s="53" t="s">
        <v>166</v>
      </c>
      <c r="C154" s="34"/>
      <c r="D154" s="34" t="s">
        <v>45</v>
      </c>
      <c r="E154" s="35" t="s">
        <v>117</v>
      </c>
      <c r="F154" s="37" t="s">
        <v>338</v>
      </c>
      <c r="G154" s="38" t="s">
        <v>296</v>
      </c>
      <c r="H154" s="39">
        <v>8</v>
      </c>
      <c r="I154" s="89" t="s">
        <v>0</v>
      </c>
      <c r="J154" s="125"/>
      <c r="K154" s="124"/>
      <c r="L154" s="114">
        <f t="shared" si="9"/>
        <v>0</v>
      </c>
      <c r="M154" s="114">
        <f t="shared" si="10"/>
        <v>0</v>
      </c>
      <c r="N154" s="115">
        <f t="shared" si="11"/>
        <v>0</v>
      </c>
      <c r="P154" s="185"/>
      <c r="Q154" s="185"/>
    </row>
    <row r="155" spans="1:17" s="5" customFormat="1" ht="26">
      <c r="A155" s="69"/>
      <c r="B155" s="53" t="s">
        <v>166</v>
      </c>
      <c r="C155" s="34"/>
      <c r="D155" s="34" t="s">
        <v>46</v>
      </c>
      <c r="E155" s="35" t="s">
        <v>117</v>
      </c>
      <c r="F155" s="37" t="s">
        <v>336</v>
      </c>
      <c r="G155" s="38" t="s">
        <v>337</v>
      </c>
      <c r="H155" s="39">
        <v>6</v>
      </c>
      <c r="I155" s="89" t="s">
        <v>0</v>
      </c>
      <c r="J155" s="125"/>
      <c r="K155" s="124"/>
      <c r="L155" s="114">
        <f t="shared" si="9"/>
        <v>0</v>
      </c>
      <c r="M155" s="114">
        <f t="shared" si="10"/>
        <v>0</v>
      </c>
      <c r="N155" s="115">
        <f t="shared" si="11"/>
        <v>0</v>
      </c>
      <c r="P155" s="185"/>
      <c r="Q155" s="185"/>
    </row>
    <row r="156" spans="1:17" s="5" customFormat="1" ht="13">
      <c r="A156" s="69"/>
      <c r="B156" s="53" t="s">
        <v>166</v>
      </c>
      <c r="C156" s="34"/>
      <c r="D156" s="34" t="s">
        <v>47</v>
      </c>
      <c r="E156" s="35" t="s">
        <v>117</v>
      </c>
      <c r="F156" s="37" t="s">
        <v>338</v>
      </c>
      <c r="G156" s="38" t="s">
        <v>296</v>
      </c>
      <c r="H156" s="39">
        <v>6</v>
      </c>
      <c r="I156" s="89" t="s">
        <v>0</v>
      </c>
      <c r="J156" s="125"/>
      <c r="K156" s="124"/>
      <c r="L156" s="114">
        <f t="shared" si="9"/>
        <v>0</v>
      </c>
      <c r="M156" s="114">
        <f t="shared" si="10"/>
        <v>0</v>
      </c>
      <c r="N156" s="115">
        <f t="shared" si="11"/>
        <v>0</v>
      </c>
      <c r="P156" s="185"/>
      <c r="Q156" s="185"/>
    </row>
    <row r="157" spans="1:17" s="5" customFormat="1" ht="26">
      <c r="A157" s="69"/>
      <c r="B157" s="53" t="s">
        <v>166</v>
      </c>
      <c r="C157" s="34"/>
      <c r="D157" s="34" t="s">
        <v>49</v>
      </c>
      <c r="E157" s="35" t="s">
        <v>117</v>
      </c>
      <c r="F157" s="37" t="s">
        <v>336</v>
      </c>
      <c r="G157" s="38" t="s">
        <v>337</v>
      </c>
      <c r="H157" s="39">
        <v>1</v>
      </c>
      <c r="I157" s="89" t="s">
        <v>0</v>
      </c>
      <c r="J157" s="125"/>
      <c r="K157" s="124"/>
      <c r="L157" s="114">
        <f t="shared" si="9"/>
        <v>0</v>
      </c>
      <c r="M157" s="114">
        <f t="shared" si="10"/>
        <v>0</v>
      </c>
      <c r="N157" s="115">
        <f t="shared" si="11"/>
        <v>0</v>
      </c>
      <c r="P157" s="185"/>
      <c r="Q157" s="185"/>
    </row>
    <row r="158" spans="1:17" s="5" customFormat="1" ht="13">
      <c r="A158" s="69"/>
      <c r="B158" s="53" t="s">
        <v>166</v>
      </c>
      <c r="C158" s="34"/>
      <c r="D158" s="34" t="s">
        <v>347</v>
      </c>
      <c r="E158" s="35" t="s">
        <v>117</v>
      </c>
      <c r="F158" s="37" t="s">
        <v>338</v>
      </c>
      <c r="G158" s="38" t="s">
        <v>322</v>
      </c>
      <c r="H158" s="39">
        <v>1</v>
      </c>
      <c r="I158" s="89" t="s">
        <v>0</v>
      </c>
      <c r="J158" s="125"/>
      <c r="K158" s="124"/>
      <c r="L158" s="114">
        <f t="shared" si="9"/>
        <v>0</v>
      </c>
      <c r="M158" s="114">
        <f t="shared" si="10"/>
        <v>0</v>
      </c>
      <c r="N158" s="115">
        <f t="shared" si="11"/>
        <v>0</v>
      </c>
      <c r="P158" s="185"/>
      <c r="Q158" s="185"/>
    </row>
    <row r="159" spans="1:17" s="5" customFormat="1" ht="26">
      <c r="A159" s="69"/>
      <c r="B159" s="53" t="s">
        <v>166</v>
      </c>
      <c r="C159" s="34"/>
      <c r="D159" s="34" t="s">
        <v>160</v>
      </c>
      <c r="E159" s="35" t="s">
        <v>117</v>
      </c>
      <c r="F159" s="37" t="s">
        <v>336</v>
      </c>
      <c r="G159" s="38" t="s">
        <v>339</v>
      </c>
      <c r="H159" s="39">
        <v>1</v>
      </c>
      <c r="I159" s="89" t="s">
        <v>0</v>
      </c>
      <c r="J159" s="125"/>
      <c r="K159" s="124"/>
      <c r="L159" s="114">
        <f t="shared" si="9"/>
        <v>0</v>
      </c>
      <c r="M159" s="114">
        <f t="shared" si="10"/>
        <v>0</v>
      </c>
      <c r="N159" s="115">
        <f t="shared" si="11"/>
        <v>0</v>
      </c>
      <c r="P159" s="185"/>
      <c r="Q159" s="185"/>
    </row>
    <row r="160" spans="1:17" s="5" customFormat="1" ht="13">
      <c r="A160" s="69"/>
      <c r="B160" s="53" t="s">
        <v>166</v>
      </c>
      <c r="C160" s="34"/>
      <c r="D160" s="34" t="s">
        <v>348</v>
      </c>
      <c r="E160" s="35" t="s">
        <v>117</v>
      </c>
      <c r="F160" s="37" t="s">
        <v>338</v>
      </c>
      <c r="G160" s="38" t="s">
        <v>322</v>
      </c>
      <c r="H160" s="39">
        <v>1</v>
      </c>
      <c r="I160" s="89" t="s">
        <v>0</v>
      </c>
      <c r="J160" s="125"/>
      <c r="K160" s="124"/>
      <c r="L160" s="114">
        <f t="shared" si="9"/>
        <v>0</v>
      </c>
      <c r="M160" s="114">
        <f t="shared" si="10"/>
        <v>0</v>
      </c>
      <c r="N160" s="115">
        <f t="shared" si="11"/>
        <v>0</v>
      </c>
      <c r="P160" s="185"/>
      <c r="Q160" s="185"/>
    </row>
    <row r="161" spans="1:17" s="5" customFormat="1" ht="18.75" customHeight="1" thickBot="1">
      <c r="A161" s="24"/>
      <c r="B161" s="169"/>
      <c r="C161" s="170"/>
      <c r="D161" s="170"/>
      <c r="E161" s="170"/>
      <c r="F161" s="170"/>
      <c r="G161" s="170"/>
      <c r="H161" s="170"/>
      <c r="I161" s="170"/>
      <c r="J161" s="130"/>
      <c r="K161" s="131"/>
      <c r="L161" s="132"/>
      <c r="M161" s="132"/>
      <c r="N161" s="133"/>
      <c r="P161" s="185"/>
      <c r="Q161" s="185"/>
    </row>
    <row r="162" spans="1:17" s="23" customFormat="1" ht="12.75" customHeight="1" thickBot="1">
      <c r="A162" s="18"/>
      <c r="B162" s="45" t="s">
        <v>168</v>
      </c>
      <c r="C162" s="46"/>
      <c r="D162" s="46" t="s">
        <v>34</v>
      </c>
      <c r="E162" s="47"/>
      <c r="F162" s="47"/>
      <c r="G162" s="47"/>
      <c r="H162" s="47"/>
      <c r="I162" s="72"/>
      <c r="J162" s="105"/>
      <c r="K162" s="105"/>
      <c r="L162" s="105"/>
      <c r="M162" s="105"/>
      <c r="N162" s="106">
        <f>SUM(N164:N173)</f>
        <v>0</v>
      </c>
      <c r="P162" s="185"/>
      <c r="Q162" s="185"/>
    </row>
    <row r="163" spans="1:17" s="5" customFormat="1" ht="46.5" customHeight="1">
      <c r="A163" s="24"/>
      <c r="B163" s="166" t="s">
        <v>55</v>
      </c>
      <c r="C163" s="167"/>
      <c r="D163" s="167"/>
      <c r="E163" s="167"/>
      <c r="F163" s="167"/>
      <c r="G163" s="167"/>
      <c r="H163" s="167"/>
      <c r="I163" s="167"/>
      <c r="J163" s="127"/>
      <c r="K163" s="108"/>
      <c r="L163" s="109"/>
      <c r="M163" s="109"/>
      <c r="N163" s="110"/>
      <c r="P163" s="185"/>
      <c r="Q163" s="185"/>
    </row>
    <row r="164" spans="1:17" s="5" customFormat="1" ht="13">
      <c r="A164" s="69"/>
      <c r="B164" s="53" t="s">
        <v>167</v>
      </c>
      <c r="C164" s="34"/>
      <c r="D164" s="34" t="s">
        <v>41</v>
      </c>
      <c r="E164" s="35"/>
      <c r="F164" s="37" t="s">
        <v>85</v>
      </c>
      <c r="G164" s="38" t="s">
        <v>86</v>
      </c>
      <c r="H164" s="39">
        <v>30</v>
      </c>
      <c r="I164" s="89" t="s">
        <v>11</v>
      </c>
      <c r="J164" s="134"/>
      <c r="K164" s="113"/>
      <c r="L164" s="114">
        <f aca="true" t="shared" si="12" ref="L164:L173">J164*H164</f>
        <v>0</v>
      </c>
      <c r="M164" s="114">
        <f aca="true" t="shared" si="13" ref="M164:M173">K164*H164</f>
        <v>0</v>
      </c>
      <c r="N164" s="115">
        <f aca="true" t="shared" si="14" ref="N164:N173">M164+L164</f>
        <v>0</v>
      </c>
      <c r="P164" s="185"/>
      <c r="Q164" s="185"/>
    </row>
    <row r="165" spans="1:17" s="5" customFormat="1" ht="13">
      <c r="A165" s="69"/>
      <c r="B165" s="53" t="s">
        <v>167</v>
      </c>
      <c r="C165" s="34"/>
      <c r="D165" s="34" t="s">
        <v>42</v>
      </c>
      <c r="E165" s="35"/>
      <c r="F165" s="37" t="s">
        <v>56</v>
      </c>
      <c r="G165" s="38" t="s">
        <v>57</v>
      </c>
      <c r="H165" s="39">
        <v>760</v>
      </c>
      <c r="I165" s="89" t="s">
        <v>11</v>
      </c>
      <c r="J165" s="134"/>
      <c r="K165" s="113"/>
      <c r="L165" s="114">
        <f t="shared" si="12"/>
        <v>0</v>
      </c>
      <c r="M165" s="114">
        <f t="shared" si="13"/>
        <v>0</v>
      </c>
      <c r="N165" s="115">
        <f t="shared" si="14"/>
        <v>0</v>
      </c>
      <c r="P165" s="185"/>
      <c r="Q165" s="185"/>
    </row>
    <row r="166" spans="1:17" s="5" customFormat="1" ht="13">
      <c r="A166" s="69"/>
      <c r="B166" s="53" t="s">
        <v>167</v>
      </c>
      <c r="C166" s="34"/>
      <c r="D166" s="34" t="s">
        <v>126</v>
      </c>
      <c r="E166" s="35"/>
      <c r="F166" s="37" t="s">
        <v>58</v>
      </c>
      <c r="G166" s="38" t="s">
        <v>59</v>
      </c>
      <c r="H166" s="39">
        <v>76</v>
      </c>
      <c r="I166" s="89" t="s">
        <v>11</v>
      </c>
      <c r="J166" s="134"/>
      <c r="K166" s="113"/>
      <c r="L166" s="114">
        <f t="shared" si="12"/>
        <v>0</v>
      </c>
      <c r="M166" s="114">
        <f t="shared" si="13"/>
        <v>0</v>
      </c>
      <c r="N166" s="115">
        <f t="shared" si="14"/>
        <v>0</v>
      </c>
      <c r="P166" s="185"/>
      <c r="Q166" s="185"/>
    </row>
    <row r="167" spans="1:17" s="5" customFormat="1" ht="13">
      <c r="A167" s="69"/>
      <c r="B167" s="53" t="s">
        <v>167</v>
      </c>
      <c r="C167" s="34"/>
      <c r="D167" s="34" t="s">
        <v>50</v>
      </c>
      <c r="E167" s="35"/>
      <c r="F167" s="37" t="s">
        <v>88</v>
      </c>
      <c r="G167" s="38" t="s">
        <v>87</v>
      </c>
      <c r="H167" s="39">
        <v>430</v>
      </c>
      <c r="I167" s="89" t="s">
        <v>11</v>
      </c>
      <c r="J167" s="134"/>
      <c r="K167" s="113"/>
      <c r="L167" s="114">
        <f t="shared" si="12"/>
        <v>0</v>
      </c>
      <c r="M167" s="114">
        <f t="shared" si="13"/>
        <v>0</v>
      </c>
      <c r="N167" s="115">
        <f t="shared" si="14"/>
        <v>0</v>
      </c>
      <c r="P167" s="185"/>
      <c r="Q167" s="185"/>
    </row>
    <row r="168" spans="1:17" s="5" customFormat="1" ht="13">
      <c r="A168" s="69"/>
      <c r="B168" s="53" t="s">
        <v>167</v>
      </c>
      <c r="C168" s="34"/>
      <c r="D168" s="34" t="s">
        <v>51</v>
      </c>
      <c r="E168" s="35"/>
      <c r="F168" s="37" t="s">
        <v>60</v>
      </c>
      <c r="G168" s="38" t="s">
        <v>61</v>
      </c>
      <c r="H168" s="39">
        <v>50</v>
      </c>
      <c r="I168" s="89" t="s">
        <v>11</v>
      </c>
      <c r="J168" s="134"/>
      <c r="K168" s="113"/>
      <c r="L168" s="114">
        <f t="shared" si="12"/>
        <v>0</v>
      </c>
      <c r="M168" s="114">
        <f t="shared" si="13"/>
        <v>0</v>
      </c>
      <c r="N168" s="115">
        <f t="shared" si="14"/>
        <v>0</v>
      </c>
      <c r="P168" s="185"/>
      <c r="Q168" s="185"/>
    </row>
    <row r="169" spans="1:17" s="5" customFormat="1" ht="13">
      <c r="A169" s="69"/>
      <c r="B169" s="53" t="s">
        <v>167</v>
      </c>
      <c r="C169" s="34"/>
      <c r="D169" s="34" t="s">
        <v>52</v>
      </c>
      <c r="E169" s="35"/>
      <c r="F169" s="37" t="s">
        <v>62</v>
      </c>
      <c r="G169" s="38" t="s">
        <v>63</v>
      </c>
      <c r="H169" s="39">
        <v>330</v>
      </c>
      <c r="I169" s="89" t="s">
        <v>11</v>
      </c>
      <c r="J169" s="134"/>
      <c r="K169" s="113"/>
      <c r="L169" s="114">
        <f t="shared" si="12"/>
        <v>0</v>
      </c>
      <c r="M169" s="114">
        <f t="shared" si="13"/>
        <v>0</v>
      </c>
      <c r="N169" s="115">
        <f t="shared" si="14"/>
        <v>0</v>
      </c>
      <c r="P169" s="185"/>
      <c r="Q169" s="185"/>
    </row>
    <row r="170" spans="1:17" s="5" customFormat="1" ht="13">
      <c r="A170" s="69"/>
      <c r="B170" s="53" t="s">
        <v>167</v>
      </c>
      <c r="C170" s="34"/>
      <c r="D170" s="34" t="s">
        <v>43</v>
      </c>
      <c r="E170" s="35"/>
      <c r="F170" s="37" t="s">
        <v>64</v>
      </c>
      <c r="G170" s="38" t="s">
        <v>65</v>
      </c>
      <c r="H170" s="39">
        <v>410</v>
      </c>
      <c r="I170" s="89" t="s">
        <v>11</v>
      </c>
      <c r="J170" s="134"/>
      <c r="K170" s="113"/>
      <c r="L170" s="114">
        <f t="shared" si="12"/>
        <v>0</v>
      </c>
      <c r="M170" s="114">
        <f t="shared" si="13"/>
        <v>0</v>
      </c>
      <c r="N170" s="115">
        <f t="shared" si="14"/>
        <v>0</v>
      </c>
      <c r="P170" s="185"/>
      <c r="Q170" s="185"/>
    </row>
    <row r="171" spans="1:17" s="5" customFormat="1" ht="13">
      <c r="A171" s="69"/>
      <c r="B171" s="53" t="s">
        <v>167</v>
      </c>
      <c r="C171" s="34"/>
      <c r="D171" s="34" t="s">
        <v>53</v>
      </c>
      <c r="E171" s="35"/>
      <c r="F171" s="37" t="s">
        <v>66</v>
      </c>
      <c r="G171" s="38" t="s">
        <v>67</v>
      </c>
      <c r="H171" s="39">
        <v>140</v>
      </c>
      <c r="I171" s="89" t="s">
        <v>11</v>
      </c>
      <c r="J171" s="134"/>
      <c r="K171" s="113"/>
      <c r="L171" s="114">
        <f t="shared" si="12"/>
        <v>0</v>
      </c>
      <c r="M171" s="114">
        <f t="shared" si="13"/>
        <v>0</v>
      </c>
      <c r="N171" s="115">
        <f t="shared" si="14"/>
        <v>0</v>
      </c>
      <c r="P171" s="185"/>
      <c r="Q171" s="185"/>
    </row>
    <row r="172" spans="1:17" s="5" customFormat="1" ht="13">
      <c r="A172" s="69"/>
      <c r="B172" s="53" t="s">
        <v>167</v>
      </c>
      <c r="C172" s="34"/>
      <c r="D172" s="34" t="s">
        <v>54</v>
      </c>
      <c r="E172" s="35"/>
      <c r="F172" s="37" t="s">
        <v>68</v>
      </c>
      <c r="G172" s="38" t="s">
        <v>69</v>
      </c>
      <c r="H172" s="39">
        <v>120</v>
      </c>
      <c r="I172" s="89" t="s">
        <v>11</v>
      </c>
      <c r="J172" s="134"/>
      <c r="K172" s="113"/>
      <c r="L172" s="114">
        <f t="shared" si="12"/>
        <v>0</v>
      </c>
      <c r="M172" s="114">
        <f t="shared" si="13"/>
        <v>0</v>
      </c>
      <c r="N172" s="115">
        <f t="shared" si="14"/>
        <v>0</v>
      </c>
      <c r="P172" s="185"/>
      <c r="Q172" s="185"/>
    </row>
    <row r="173" spans="1:17" s="5" customFormat="1" ht="13">
      <c r="A173" s="69"/>
      <c r="B173" s="53" t="s">
        <v>167</v>
      </c>
      <c r="C173" s="34"/>
      <c r="D173" s="34" t="s">
        <v>128</v>
      </c>
      <c r="E173" s="35"/>
      <c r="F173" s="37" t="s">
        <v>70</v>
      </c>
      <c r="G173" s="38" t="s">
        <v>71</v>
      </c>
      <c r="H173" s="39">
        <v>60</v>
      </c>
      <c r="I173" s="89" t="s">
        <v>11</v>
      </c>
      <c r="J173" s="134"/>
      <c r="K173" s="113"/>
      <c r="L173" s="114">
        <f t="shared" si="12"/>
        <v>0</v>
      </c>
      <c r="M173" s="114">
        <f t="shared" si="13"/>
        <v>0</v>
      </c>
      <c r="N173" s="115">
        <f t="shared" si="14"/>
        <v>0</v>
      </c>
      <c r="P173" s="185"/>
      <c r="Q173" s="185"/>
    </row>
    <row r="174" spans="1:17" s="5" customFormat="1" ht="18.75" customHeight="1" thickBot="1">
      <c r="A174" s="24"/>
      <c r="B174" s="169"/>
      <c r="C174" s="170"/>
      <c r="D174" s="170"/>
      <c r="E174" s="170"/>
      <c r="F174" s="170"/>
      <c r="G174" s="170"/>
      <c r="H174" s="170"/>
      <c r="I174" s="170"/>
      <c r="J174" s="130"/>
      <c r="K174" s="131"/>
      <c r="L174" s="132"/>
      <c r="M174" s="132"/>
      <c r="N174" s="133"/>
      <c r="P174" s="185"/>
      <c r="Q174" s="185"/>
    </row>
    <row r="175" spans="1:17" s="23" customFormat="1" ht="12.75" customHeight="1" thickBot="1">
      <c r="A175" s="18"/>
      <c r="B175" s="45" t="s">
        <v>80</v>
      </c>
      <c r="C175" s="46"/>
      <c r="D175" s="46" t="s">
        <v>13</v>
      </c>
      <c r="E175" s="47"/>
      <c r="F175" s="47"/>
      <c r="G175" s="47"/>
      <c r="H175" s="47"/>
      <c r="I175" s="72"/>
      <c r="J175" s="105"/>
      <c r="K175" s="105"/>
      <c r="L175" s="105"/>
      <c r="M175" s="105"/>
      <c r="N175" s="106">
        <f>SUM(N177:N201)</f>
        <v>0</v>
      </c>
      <c r="P175" s="185"/>
      <c r="Q175" s="185"/>
    </row>
    <row r="176" spans="1:17" s="5" customFormat="1" ht="27" customHeight="1">
      <c r="A176" s="24"/>
      <c r="B176" s="166" t="s">
        <v>35</v>
      </c>
      <c r="C176" s="167"/>
      <c r="D176" s="168"/>
      <c r="E176" s="168"/>
      <c r="F176" s="168"/>
      <c r="G176" s="168"/>
      <c r="H176" s="168"/>
      <c r="I176" s="168"/>
      <c r="J176" s="127"/>
      <c r="K176" s="108"/>
      <c r="L176" s="108"/>
      <c r="M176" s="108"/>
      <c r="N176" s="135"/>
      <c r="P176" s="185"/>
      <c r="Q176" s="185"/>
    </row>
    <row r="177" spans="1:17" s="5" customFormat="1" ht="13">
      <c r="A177" s="69"/>
      <c r="B177" s="53" t="s">
        <v>81</v>
      </c>
      <c r="C177" s="34"/>
      <c r="D177" s="34" t="s">
        <v>41</v>
      </c>
      <c r="E177" s="35" t="s">
        <v>72</v>
      </c>
      <c r="F177" s="37" t="s">
        <v>36</v>
      </c>
      <c r="G177" s="38" t="s">
        <v>169</v>
      </c>
      <c r="H177" s="39">
        <f>H164</f>
        <v>30</v>
      </c>
      <c r="I177" s="89" t="s">
        <v>11</v>
      </c>
      <c r="J177" s="134"/>
      <c r="K177" s="113"/>
      <c r="L177" s="114">
        <f aca="true" t="shared" si="15" ref="L177:L185">J177*H177</f>
        <v>0</v>
      </c>
      <c r="M177" s="114">
        <f aca="true" t="shared" si="16" ref="M177:M185">K177*H177</f>
        <v>0</v>
      </c>
      <c r="N177" s="115">
        <f aca="true" t="shared" si="17" ref="N177:N185">M177+L177</f>
        <v>0</v>
      </c>
      <c r="P177" s="185"/>
      <c r="Q177" s="185"/>
    </row>
    <row r="178" spans="1:17" s="5" customFormat="1" ht="13">
      <c r="A178" s="69"/>
      <c r="B178" s="53" t="s">
        <v>81</v>
      </c>
      <c r="C178" s="34"/>
      <c r="D178" s="34" t="s">
        <v>42</v>
      </c>
      <c r="E178" s="35" t="s">
        <v>72</v>
      </c>
      <c r="F178" s="37" t="s">
        <v>36</v>
      </c>
      <c r="G178" s="38" t="s">
        <v>78</v>
      </c>
      <c r="H178" s="39">
        <f>H165-H188</f>
        <v>420</v>
      </c>
      <c r="I178" s="89" t="s">
        <v>11</v>
      </c>
      <c r="J178" s="134"/>
      <c r="K178" s="113"/>
      <c r="L178" s="114">
        <f t="shared" si="15"/>
        <v>0</v>
      </c>
      <c r="M178" s="114">
        <f t="shared" si="16"/>
        <v>0</v>
      </c>
      <c r="N178" s="115">
        <f t="shared" si="17"/>
        <v>0</v>
      </c>
      <c r="P178" s="185"/>
      <c r="Q178" s="185"/>
    </row>
    <row r="179" spans="1:17" s="5" customFormat="1" ht="13">
      <c r="A179" s="69"/>
      <c r="B179" s="53" t="s">
        <v>81</v>
      </c>
      <c r="C179" s="34"/>
      <c r="D179" s="34" t="s">
        <v>126</v>
      </c>
      <c r="E179" s="35" t="s">
        <v>72</v>
      </c>
      <c r="F179" s="37" t="s">
        <v>36</v>
      </c>
      <c r="G179" s="38" t="s">
        <v>77</v>
      </c>
      <c r="H179" s="39">
        <f>H166-H189</f>
        <v>44</v>
      </c>
      <c r="I179" s="89" t="s">
        <v>11</v>
      </c>
      <c r="J179" s="134"/>
      <c r="K179" s="113"/>
      <c r="L179" s="114">
        <f t="shared" si="15"/>
        <v>0</v>
      </c>
      <c r="M179" s="114">
        <f t="shared" si="16"/>
        <v>0</v>
      </c>
      <c r="N179" s="115">
        <f t="shared" si="17"/>
        <v>0</v>
      </c>
      <c r="P179" s="185"/>
      <c r="Q179" s="185"/>
    </row>
    <row r="180" spans="1:17" s="5" customFormat="1" ht="13">
      <c r="A180" s="69"/>
      <c r="B180" s="53" t="s">
        <v>81</v>
      </c>
      <c r="C180" s="34"/>
      <c r="D180" s="34" t="s">
        <v>126</v>
      </c>
      <c r="E180" s="35" t="s">
        <v>72</v>
      </c>
      <c r="F180" s="37" t="s">
        <v>36</v>
      </c>
      <c r="G180" s="38" t="s">
        <v>170</v>
      </c>
      <c r="H180" s="39">
        <f>H167-H190</f>
        <v>80</v>
      </c>
      <c r="I180" s="89" t="s">
        <v>11</v>
      </c>
      <c r="J180" s="134"/>
      <c r="K180" s="113"/>
      <c r="L180" s="114">
        <f t="shared" si="15"/>
        <v>0</v>
      </c>
      <c r="M180" s="114">
        <f t="shared" si="16"/>
        <v>0</v>
      </c>
      <c r="N180" s="115">
        <f t="shared" si="17"/>
        <v>0</v>
      </c>
      <c r="P180" s="185"/>
      <c r="Q180" s="185"/>
    </row>
    <row r="181" spans="1:17" s="5" customFormat="1" ht="13">
      <c r="A181" s="69"/>
      <c r="B181" s="53" t="s">
        <v>81</v>
      </c>
      <c r="C181" s="34"/>
      <c r="D181" s="34" t="s">
        <v>51</v>
      </c>
      <c r="E181" s="35" t="s">
        <v>72</v>
      </c>
      <c r="F181" s="37" t="s">
        <v>36</v>
      </c>
      <c r="G181" s="38" t="s">
        <v>73</v>
      </c>
      <c r="H181" s="39">
        <f>H169-H192</f>
        <v>180</v>
      </c>
      <c r="I181" s="89" t="s">
        <v>11</v>
      </c>
      <c r="J181" s="134"/>
      <c r="K181" s="113"/>
      <c r="L181" s="114">
        <f t="shared" si="15"/>
        <v>0</v>
      </c>
      <c r="M181" s="114">
        <f t="shared" si="16"/>
        <v>0</v>
      </c>
      <c r="N181" s="115">
        <f t="shared" si="17"/>
        <v>0</v>
      </c>
      <c r="P181" s="185"/>
      <c r="Q181" s="185"/>
    </row>
    <row r="182" spans="1:17" s="5" customFormat="1" ht="13">
      <c r="A182" s="69"/>
      <c r="B182" s="53" t="s">
        <v>81</v>
      </c>
      <c r="C182" s="34"/>
      <c r="D182" s="34" t="s">
        <v>52</v>
      </c>
      <c r="E182" s="35" t="s">
        <v>72</v>
      </c>
      <c r="F182" s="37" t="s">
        <v>37</v>
      </c>
      <c r="G182" s="38" t="s">
        <v>74</v>
      </c>
      <c r="H182" s="39">
        <f>H170-H193</f>
        <v>180</v>
      </c>
      <c r="I182" s="89" t="s">
        <v>11</v>
      </c>
      <c r="J182" s="134"/>
      <c r="K182" s="113"/>
      <c r="L182" s="114">
        <f t="shared" si="15"/>
        <v>0</v>
      </c>
      <c r="M182" s="114">
        <f t="shared" si="16"/>
        <v>0</v>
      </c>
      <c r="N182" s="115">
        <f t="shared" si="17"/>
        <v>0</v>
      </c>
      <c r="P182" s="185"/>
      <c r="Q182" s="185"/>
    </row>
    <row r="183" spans="1:17" s="5" customFormat="1" ht="13">
      <c r="A183" s="69"/>
      <c r="B183" s="53" t="s">
        <v>81</v>
      </c>
      <c r="C183" s="34"/>
      <c r="D183" s="34" t="s">
        <v>53</v>
      </c>
      <c r="E183" s="35" t="s">
        <v>72</v>
      </c>
      <c r="F183" s="37" t="s">
        <v>37</v>
      </c>
      <c r="G183" s="38" t="s">
        <v>79</v>
      </c>
      <c r="H183" s="39">
        <f>H172-H195</f>
        <v>25</v>
      </c>
      <c r="I183" s="89" t="s">
        <v>11</v>
      </c>
      <c r="J183" s="134"/>
      <c r="K183" s="113"/>
      <c r="L183" s="114">
        <f t="shared" si="15"/>
        <v>0</v>
      </c>
      <c r="M183" s="114">
        <f t="shared" si="16"/>
        <v>0</v>
      </c>
      <c r="N183" s="115">
        <f t="shared" si="17"/>
        <v>0</v>
      </c>
      <c r="P183" s="185"/>
      <c r="Q183" s="185"/>
    </row>
    <row r="184" spans="1:17" s="5" customFormat="1" ht="13">
      <c r="A184" s="69"/>
      <c r="B184" s="53" t="s">
        <v>81</v>
      </c>
      <c r="C184" s="34"/>
      <c r="D184" s="34" t="s">
        <v>54</v>
      </c>
      <c r="E184" s="35" t="s">
        <v>72</v>
      </c>
      <c r="F184" s="37" t="s">
        <v>75</v>
      </c>
      <c r="G184" s="38" t="s">
        <v>76</v>
      </c>
      <c r="H184" s="39">
        <f>H173-H196</f>
        <v>30</v>
      </c>
      <c r="I184" s="89" t="s">
        <v>11</v>
      </c>
      <c r="J184" s="134"/>
      <c r="K184" s="113"/>
      <c r="L184" s="114">
        <f t="shared" si="15"/>
        <v>0</v>
      </c>
      <c r="M184" s="114">
        <f t="shared" si="16"/>
        <v>0</v>
      </c>
      <c r="N184" s="115">
        <f t="shared" si="17"/>
        <v>0</v>
      </c>
      <c r="P184" s="185"/>
      <c r="Q184" s="185"/>
    </row>
    <row r="185" spans="1:17" s="5" customFormat="1" ht="13">
      <c r="A185" s="69"/>
      <c r="B185" s="53" t="s">
        <v>181</v>
      </c>
      <c r="C185" s="34"/>
      <c r="D185" s="34" t="s">
        <v>128</v>
      </c>
      <c r="E185" s="35"/>
      <c r="F185" s="37" t="s">
        <v>180</v>
      </c>
      <c r="G185" s="38"/>
      <c r="H185" s="39">
        <v>40</v>
      </c>
      <c r="I185" s="89" t="s">
        <v>83</v>
      </c>
      <c r="J185" s="134"/>
      <c r="K185" s="113"/>
      <c r="L185" s="114">
        <f t="shared" si="15"/>
        <v>0</v>
      </c>
      <c r="M185" s="114">
        <f t="shared" si="16"/>
        <v>0</v>
      </c>
      <c r="N185" s="115">
        <f t="shared" si="17"/>
        <v>0</v>
      </c>
      <c r="P185" s="185"/>
      <c r="Q185" s="185"/>
    </row>
    <row r="186" spans="1:17" s="5" customFormat="1" ht="13.5" thickBot="1">
      <c r="A186" s="55"/>
      <c r="B186" s="56"/>
      <c r="C186" s="57"/>
      <c r="D186" s="57"/>
      <c r="E186" s="58"/>
      <c r="F186" s="59"/>
      <c r="G186" s="60"/>
      <c r="H186" s="9"/>
      <c r="I186" s="4"/>
      <c r="J186" s="136"/>
      <c r="K186" s="93"/>
      <c r="L186" s="103"/>
      <c r="M186" s="103"/>
      <c r="N186" s="104"/>
      <c r="P186" s="185"/>
      <c r="Q186" s="185"/>
    </row>
    <row r="187" spans="1:17" s="5" customFormat="1" ht="27" customHeight="1">
      <c r="A187" s="24"/>
      <c r="B187" s="166" t="s">
        <v>173</v>
      </c>
      <c r="C187" s="167"/>
      <c r="D187" s="168"/>
      <c r="E187" s="168"/>
      <c r="F187" s="168"/>
      <c r="G187" s="168"/>
      <c r="H187" s="168"/>
      <c r="I187" s="168"/>
      <c r="J187" s="137"/>
      <c r="K187" s="121"/>
      <c r="L187" s="121"/>
      <c r="M187" s="121"/>
      <c r="N187" s="138"/>
      <c r="P187" s="185"/>
      <c r="Q187" s="185"/>
    </row>
    <row r="188" spans="1:17" s="5" customFormat="1" ht="13">
      <c r="A188" s="53"/>
      <c r="B188" s="53" t="s">
        <v>81</v>
      </c>
      <c r="C188" s="34"/>
      <c r="D188" s="34" t="s">
        <v>144</v>
      </c>
      <c r="E188" s="35" t="s">
        <v>174</v>
      </c>
      <c r="F188" s="37" t="s">
        <v>175</v>
      </c>
      <c r="G188" s="38" t="s">
        <v>57</v>
      </c>
      <c r="H188" s="39">
        <f>H165-420</f>
        <v>340</v>
      </c>
      <c r="I188" s="89" t="s">
        <v>11</v>
      </c>
      <c r="J188" s="134"/>
      <c r="K188" s="113"/>
      <c r="L188" s="114">
        <f aca="true" t="shared" si="18" ref="L188:L196">J188*H188</f>
        <v>0</v>
      </c>
      <c r="M188" s="114">
        <f aca="true" t="shared" si="19" ref="M188:M196">K188*H188</f>
        <v>0</v>
      </c>
      <c r="N188" s="115">
        <f aca="true" t="shared" si="20" ref="N188:N196">M188+L188</f>
        <v>0</v>
      </c>
      <c r="P188" s="185"/>
      <c r="Q188" s="185"/>
    </row>
    <row r="189" spans="1:17" s="5" customFormat="1" ht="13">
      <c r="A189" s="53"/>
      <c r="B189" s="53" t="s">
        <v>81</v>
      </c>
      <c r="C189" s="34"/>
      <c r="D189" s="34" t="s">
        <v>145</v>
      </c>
      <c r="E189" s="35" t="s">
        <v>174</v>
      </c>
      <c r="F189" s="37" t="s">
        <v>175</v>
      </c>
      <c r="G189" s="38" t="s">
        <v>59</v>
      </c>
      <c r="H189" s="39">
        <v>32</v>
      </c>
      <c r="I189" s="89" t="s">
        <v>11</v>
      </c>
      <c r="J189" s="134"/>
      <c r="K189" s="113"/>
      <c r="L189" s="114">
        <f t="shared" si="18"/>
        <v>0</v>
      </c>
      <c r="M189" s="114">
        <f t="shared" si="19"/>
        <v>0</v>
      </c>
      <c r="N189" s="115">
        <f t="shared" si="20"/>
        <v>0</v>
      </c>
      <c r="P189" s="185"/>
      <c r="Q189" s="185"/>
    </row>
    <row r="190" spans="1:17" s="5" customFormat="1" ht="13">
      <c r="A190" s="53"/>
      <c r="B190" s="53" t="s">
        <v>81</v>
      </c>
      <c r="C190" s="34"/>
      <c r="D190" s="34" t="s">
        <v>146</v>
      </c>
      <c r="E190" s="35" t="s">
        <v>174</v>
      </c>
      <c r="F190" s="37" t="s">
        <v>175</v>
      </c>
      <c r="G190" s="38" t="s">
        <v>87</v>
      </c>
      <c r="H190" s="39">
        <f>H167-80</f>
        <v>350</v>
      </c>
      <c r="I190" s="89" t="s">
        <v>11</v>
      </c>
      <c r="J190" s="134"/>
      <c r="K190" s="113"/>
      <c r="L190" s="114">
        <f t="shared" si="18"/>
        <v>0</v>
      </c>
      <c r="M190" s="114">
        <f t="shared" si="19"/>
        <v>0</v>
      </c>
      <c r="N190" s="115">
        <f t="shared" si="20"/>
        <v>0</v>
      </c>
      <c r="P190" s="185"/>
      <c r="Q190" s="185"/>
    </row>
    <row r="191" spans="1:17" s="5" customFormat="1" ht="13">
      <c r="A191" s="53"/>
      <c r="B191" s="53" t="s">
        <v>81</v>
      </c>
      <c r="C191" s="34"/>
      <c r="D191" s="34" t="s">
        <v>147</v>
      </c>
      <c r="E191" s="35" t="s">
        <v>174</v>
      </c>
      <c r="F191" s="37" t="s">
        <v>175</v>
      </c>
      <c r="G191" s="38" t="s">
        <v>61</v>
      </c>
      <c r="H191" s="39">
        <f>H168</f>
        <v>50</v>
      </c>
      <c r="I191" s="89" t="s">
        <v>11</v>
      </c>
      <c r="J191" s="134"/>
      <c r="K191" s="113"/>
      <c r="L191" s="114">
        <f t="shared" si="18"/>
        <v>0</v>
      </c>
      <c r="M191" s="114">
        <f t="shared" si="19"/>
        <v>0</v>
      </c>
      <c r="N191" s="115">
        <f t="shared" si="20"/>
        <v>0</v>
      </c>
      <c r="P191" s="185"/>
      <c r="Q191" s="185"/>
    </row>
    <row r="192" spans="1:17" s="5" customFormat="1" ht="13">
      <c r="A192" s="53"/>
      <c r="B192" s="53" t="s">
        <v>81</v>
      </c>
      <c r="C192" s="34"/>
      <c r="D192" s="34" t="s">
        <v>343</v>
      </c>
      <c r="E192" s="35" t="s">
        <v>174</v>
      </c>
      <c r="F192" s="37" t="s">
        <v>175</v>
      </c>
      <c r="G192" s="38" t="s">
        <v>63</v>
      </c>
      <c r="H192" s="39">
        <f>H169-180</f>
        <v>150</v>
      </c>
      <c r="I192" s="89" t="s">
        <v>11</v>
      </c>
      <c r="J192" s="134"/>
      <c r="K192" s="113"/>
      <c r="L192" s="114">
        <f t="shared" si="18"/>
        <v>0</v>
      </c>
      <c r="M192" s="114">
        <f t="shared" si="19"/>
        <v>0</v>
      </c>
      <c r="N192" s="115">
        <f t="shared" si="20"/>
        <v>0</v>
      </c>
      <c r="P192" s="185"/>
      <c r="Q192" s="185"/>
    </row>
    <row r="193" spans="1:17" s="5" customFormat="1" ht="13">
      <c r="A193" s="53"/>
      <c r="B193" s="53" t="s">
        <v>81</v>
      </c>
      <c r="C193" s="34"/>
      <c r="D193" s="34" t="s">
        <v>344</v>
      </c>
      <c r="E193" s="35" t="s">
        <v>174</v>
      </c>
      <c r="F193" s="37" t="s">
        <v>175</v>
      </c>
      <c r="G193" s="38" t="s">
        <v>65</v>
      </c>
      <c r="H193" s="39">
        <f>H170-180</f>
        <v>230</v>
      </c>
      <c r="I193" s="89" t="s">
        <v>11</v>
      </c>
      <c r="J193" s="134"/>
      <c r="K193" s="113"/>
      <c r="L193" s="114">
        <f t="shared" si="18"/>
        <v>0</v>
      </c>
      <c r="M193" s="114">
        <f t="shared" si="19"/>
        <v>0</v>
      </c>
      <c r="N193" s="115">
        <f t="shared" si="20"/>
        <v>0</v>
      </c>
      <c r="P193" s="185"/>
      <c r="Q193" s="185"/>
    </row>
    <row r="194" spans="1:17" s="5" customFormat="1" ht="13">
      <c r="A194" s="53"/>
      <c r="B194" s="53" t="s">
        <v>81</v>
      </c>
      <c r="C194" s="34"/>
      <c r="D194" s="34" t="s">
        <v>345</v>
      </c>
      <c r="E194" s="35" t="s">
        <v>174</v>
      </c>
      <c r="F194" s="37" t="s">
        <v>175</v>
      </c>
      <c r="G194" s="38" t="s">
        <v>67</v>
      </c>
      <c r="H194" s="39">
        <f>H171</f>
        <v>140</v>
      </c>
      <c r="I194" s="89" t="s">
        <v>11</v>
      </c>
      <c r="J194" s="134"/>
      <c r="K194" s="113"/>
      <c r="L194" s="114">
        <f t="shared" si="18"/>
        <v>0</v>
      </c>
      <c r="M194" s="114">
        <f t="shared" si="19"/>
        <v>0</v>
      </c>
      <c r="N194" s="115">
        <f t="shared" si="20"/>
        <v>0</v>
      </c>
      <c r="P194" s="185"/>
      <c r="Q194" s="185"/>
    </row>
    <row r="195" spans="1:17" s="5" customFormat="1" ht="13">
      <c r="A195" s="53"/>
      <c r="B195" s="53" t="s">
        <v>81</v>
      </c>
      <c r="C195" s="34"/>
      <c r="D195" s="34" t="s">
        <v>346</v>
      </c>
      <c r="E195" s="35" t="s">
        <v>174</v>
      </c>
      <c r="F195" s="37" t="s">
        <v>175</v>
      </c>
      <c r="G195" s="38" t="s">
        <v>69</v>
      </c>
      <c r="H195" s="39">
        <f>H172-25</f>
        <v>95</v>
      </c>
      <c r="I195" s="89" t="s">
        <v>11</v>
      </c>
      <c r="J195" s="134"/>
      <c r="K195" s="113"/>
      <c r="L195" s="114">
        <f t="shared" si="18"/>
        <v>0</v>
      </c>
      <c r="M195" s="114">
        <f t="shared" si="19"/>
        <v>0</v>
      </c>
      <c r="N195" s="115">
        <f t="shared" si="20"/>
        <v>0</v>
      </c>
      <c r="P195" s="185"/>
      <c r="Q195" s="185"/>
    </row>
    <row r="196" spans="1:17" s="5" customFormat="1" ht="13">
      <c r="A196" s="53"/>
      <c r="B196" s="53" t="s">
        <v>81</v>
      </c>
      <c r="C196" s="34"/>
      <c r="D196" s="34" t="s">
        <v>148</v>
      </c>
      <c r="E196" s="35" t="s">
        <v>174</v>
      </c>
      <c r="F196" s="37" t="s">
        <v>176</v>
      </c>
      <c r="G196" s="38" t="s">
        <v>71</v>
      </c>
      <c r="H196" s="39">
        <f>H173-30</f>
        <v>30</v>
      </c>
      <c r="I196" s="89" t="s">
        <v>11</v>
      </c>
      <c r="J196" s="134"/>
      <c r="K196" s="113"/>
      <c r="L196" s="114">
        <f t="shared" si="18"/>
        <v>0</v>
      </c>
      <c r="M196" s="114">
        <f t="shared" si="19"/>
        <v>0</v>
      </c>
      <c r="N196" s="115">
        <f t="shared" si="20"/>
        <v>0</v>
      </c>
      <c r="P196" s="185"/>
      <c r="Q196" s="185"/>
    </row>
    <row r="197" spans="1:17" s="5" customFormat="1" ht="27" customHeight="1">
      <c r="A197" s="24"/>
      <c r="B197" s="169" t="s">
        <v>177</v>
      </c>
      <c r="C197" s="170"/>
      <c r="D197" s="180"/>
      <c r="E197" s="180"/>
      <c r="F197" s="180"/>
      <c r="G197" s="180"/>
      <c r="H197" s="180"/>
      <c r="I197" s="180"/>
      <c r="J197" s="134"/>
      <c r="K197" s="139"/>
      <c r="L197" s="114"/>
      <c r="M197" s="114"/>
      <c r="N197" s="115"/>
      <c r="P197" s="185"/>
      <c r="Q197" s="185"/>
    </row>
    <row r="198" spans="1:17" s="5" customFormat="1" ht="13">
      <c r="A198" s="53"/>
      <c r="B198" s="53" t="s">
        <v>81</v>
      </c>
      <c r="C198" s="34" t="s">
        <v>178</v>
      </c>
      <c r="D198" s="34" t="s">
        <v>44</v>
      </c>
      <c r="E198" s="35" t="s">
        <v>174</v>
      </c>
      <c r="F198" s="37" t="s">
        <v>349</v>
      </c>
      <c r="G198" s="38"/>
      <c r="H198" s="39">
        <v>2400</v>
      </c>
      <c r="I198" s="89" t="s">
        <v>11</v>
      </c>
      <c r="J198" s="134"/>
      <c r="K198" s="113"/>
      <c r="L198" s="114">
        <f aca="true" t="shared" si="21" ref="L198:L199">J198*H198</f>
        <v>0</v>
      </c>
      <c r="M198" s="114">
        <f aca="true" t="shared" si="22" ref="M198:M199">K198*H198</f>
        <v>0</v>
      </c>
      <c r="N198" s="115">
        <f aca="true" t="shared" si="23" ref="N198:N199">M198+L198</f>
        <v>0</v>
      </c>
      <c r="P198" s="185"/>
      <c r="Q198" s="185"/>
    </row>
    <row r="199" spans="1:17" s="5" customFormat="1" ht="26">
      <c r="A199" s="53"/>
      <c r="B199" s="53" t="s">
        <v>81</v>
      </c>
      <c r="C199" s="34" t="s">
        <v>178</v>
      </c>
      <c r="D199" s="34" t="s">
        <v>45</v>
      </c>
      <c r="E199" s="35" t="s">
        <v>174</v>
      </c>
      <c r="F199" s="37" t="s">
        <v>360</v>
      </c>
      <c r="G199" s="38"/>
      <c r="H199" s="39">
        <v>400</v>
      </c>
      <c r="I199" s="89" t="s">
        <v>11</v>
      </c>
      <c r="J199" s="134"/>
      <c r="K199" s="113"/>
      <c r="L199" s="114">
        <f t="shared" si="21"/>
        <v>0</v>
      </c>
      <c r="M199" s="114">
        <f t="shared" si="22"/>
        <v>0</v>
      </c>
      <c r="N199" s="115">
        <f t="shared" si="23"/>
        <v>0</v>
      </c>
      <c r="P199" s="185"/>
      <c r="Q199" s="185"/>
    </row>
    <row r="200" spans="1:17" s="5" customFormat="1" ht="13">
      <c r="A200" s="55"/>
      <c r="B200" s="56"/>
      <c r="C200" s="57"/>
      <c r="D200" s="57"/>
      <c r="E200" s="58"/>
      <c r="F200" s="59"/>
      <c r="G200" s="60"/>
      <c r="H200" s="9"/>
      <c r="I200" s="4"/>
      <c r="J200" s="140"/>
      <c r="K200" s="139"/>
      <c r="L200" s="114"/>
      <c r="M200" s="114"/>
      <c r="N200" s="115"/>
      <c r="P200" s="185"/>
      <c r="Q200" s="185"/>
    </row>
    <row r="201" spans="1:17" s="5" customFormat="1" ht="13.5" thickBot="1">
      <c r="A201" s="53"/>
      <c r="B201" s="80" t="s">
        <v>81</v>
      </c>
      <c r="C201" s="78" t="s">
        <v>178</v>
      </c>
      <c r="D201" s="78" t="s">
        <v>163</v>
      </c>
      <c r="E201" s="81"/>
      <c r="F201" s="82" t="s">
        <v>179</v>
      </c>
      <c r="G201" s="83"/>
      <c r="H201" s="84">
        <v>12</v>
      </c>
      <c r="I201" s="90" t="s">
        <v>11</v>
      </c>
      <c r="J201" s="141"/>
      <c r="K201" s="117"/>
      <c r="L201" s="118">
        <f aca="true" t="shared" si="24" ref="L201">J201*H201</f>
        <v>0</v>
      </c>
      <c r="M201" s="118">
        <f aca="true" t="shared" si="25" ref="M201">K201*H201</f>
        <v>0</v>
      </c>
      <c r="N201" s="119">
        <f aca="true" t="shared" si="26" ref="N201">M201+L201</f>
        <v>0</v>
      </c>
      <c r="P201" s="185"/>
      <c r="Q201" s="185"/>
    </row>
    <row r="202" spans="1:17" s="5" customFormat="1" ht="13.5" thickBot="1">
      <c r="A202" s="55"/>
      <c r="B202" s="56"/>
      <c r="C202" s="57"/>
      <c r="D202" s="57"/>
      <c r="E202" s="58"/>
      <c r="F202" s="59"/>
      <c r="G202" s="60"/>
      <c r="H202" s="9"/>
      <c r="I202" s="71"/>
      <c r="J202" s="142"/>
      <c r="K202" s="142"/>
      <c r="L202" s="143"/>
      <c r="M202" s="143"/>
      <c r="N202" s="144"/>
      <c r="P202" s="185"/>
      <c r="Q202" s="185"/>
    </row>
    <row r="203" spans="1:17" s="23" customFormat="1" ht="12.75" customHeight="1" thickBot="1">
      <c r="A203" s="18"/>
      <c r="B203" s="45" t="s">
        <v>350</v>
      </c>
      <c r="C203" s="46"/>
      <c r="D203" s="46" t="s">
        <v>257</v>
      </c>
      <c r="E203" s="47"/>
      <c r="F203" s="47"/>
      <c r="G203" s="47"/>
      <c r="H203" s="47"/>
      <c r="I203" s="72"/>
      <c r="J203" s="145"/>
      <c r="K203" s="145"/>
      <c r="L203" s="145"/>
      <c r="M203" s="145"/>
      <c r="N203" s="146">
        <f>SUM(N205:N206)</f>
        <v>0</v>
      </c>
      <c r="P203" s="185"/>
      <c r="Q203" s="185"/>
    </row>
    <row r="204" spans="1:17" s="5" customFormat="1" ht="27" customHeight="1">
      <c r="A204" s="24"/>
      <c r="B204" s="166"/>
      <c r="C204" s="167"/>
      <c r="D204" s="168"/>
      <c r="E204" s="168"/>
      <c r="F204" s="168"/>
      <c r="G204" s="168"/>
      <c r="H204" s="168"/>
      <c r="I204" s="168"/>
      <c r="J204" s="137"/>
      <c r="K204" s="121"/>
      <c r="L204" s="121"/>
      <c r="M204" s="121"/>
      <c r="N204" s="138"/>
      <c r="P204" s="185"/>
      <c r="Q204" s="185"/>
    </row>
    <row r="205" spans="1:18" s="5" customFormat="1" ht="26">
      <c r="A205" s="69"/>
      <c r="B205" s="196" t="s">
        <v>351</v>
      </c>
      <c r="C205" s="197"/>
      <c r="D205" s="197" t="s">
        <v>41</v>
      </c>
      <c r="E205" s="199"/>
      <c r="F205" s="214" t="s">
        <v>357</v>
      </c>
      <c r="G205" s="215" t="s">
        <v>258</v>
      </c>
      <c r="H205" s="216">
        <v>2</v>
      </c>
      <c r="I205" s="217" t="s">
        <v>0</v>
      </c>
      <c r="J205" s="218"/>
      <c r="K205" s="204"/>
      <c r="L205" s="205">
        <f aca="true" t="shared" si="27" ref="L205:L206">J205*H205</f>
        <v>0</v>
      </c>
      <c r="M205" s="205">
        <f aca="true" t="shared" si="28" ref="M205:M206">K205*H205</f>
        <v>0</v>
      </c>
      <c r="N205" s="206">
        <f aca="true" t="shared" si="29" ref="N205:N206">M205+L205</f>
        <v>0</v>
      </c>
      <c r="P205" s="183"/>
      <c r="Q205" s="183"/>
      <c r="R205" s="184"/>
    </row>
    <row r="206" spans="1:18" s="5" customFormat="1" ht="26">
      <c r="A206" s="69"/>
      <c r="B206" s="196" t="s">
        <v>351</v>
      </c>
      <c r="C206" s="197"/>
      <c r="D206" s="197" t="s">
        <v>42</v>
      </c>
      <c r="E206" s="199"/>
      <c r="F206" s="214" t="s">
        <v>319</v>
      </c>
      <c r="G206" s="215" t="s">
        <v>258</v>
      </c>
      <c r="H206" s="216">
        <v>1</v>
      </c>
      <c r="I206" s="217" t="s">
        <v>0</v>
      </c>
      <c r="J206" s="218"/>
      <c r="K206" s="204"/>
      <c r="L206" s="205">
        <f t="shared" si="27"/>
        <v>0</v>
      </c>
      <c r="M206" s="205">
        <f t="shared" si="28"/>
        <v>0</v>
      </c>
      <c r="N206" s="206">
        <f t="shared" si="29"/>
        <v>0</v>
      </c>
      <c r="P206" s="183"/>
      <c r="Q206" s="183"/>
      <c r="R206" s="184"/>
    </row>
    <row r="207" spans="1:17" s="5" customFormat="1" ht="13.5" thickBot="1">
      <c r="A207" s="55"/>
      <c r="B207" s="56"/>
      <c r="C207" s="57"/>
      <c r="D207" s="57"/>
      <c r="E207" s="58"/>
      <c r="F207" s="59"/>
      <c r="G207" s="60"/>
      <c r="H207" s="9"/>
      <c r="I207" s="4"/>
      <c r="J207" s="147"/>
      <c r="K207" s="148"/>
      <c r="L207" s="118"/>
      <c r="M207" s="118"/>
      <c r="N207" s="119"/>
      <c r="P207" s="185"/>
      <c r="Q207" s="185"/>
    </row>
    <row r="208" spans="1:17" s="23" customFormat="1" ht="12.75" customHeight="1" thickBot="1">
      <c r="A208" s="18"/>
      <c r="B208" s="45" t="s">
        <v>352</v>
      </c>
      <c r="C208" s="46"/>
      <c r="D208" s="46" t="s">
        <v>259</v>
      </c>
      <c r="E208" s="47"/>
      <c r="F208" s="47"/>
      <c r="G208" s="47"/>
      <c r="H208" s="47"/>
      <c r="I208" s="72"/>
      <c r="J208" s="149"/>
      <c r="K208" s="149"/>
      <c r="L208" s="149"/>
      <c r="M208" s="149"/>
      <c r="N208" s="150">
        <f>SUM(N210:N242)</f>
        <v>0</v>
      </c>
      <c r="P208" s="185"/>
      <c r="Q208" s="185"/>
    </row>
    <row r="209" spans="1:17" s="5" customFormat="1" ht="27" customHeight="1">
      <c r="A209" s="24"/>
      <c r="B209" s="166"/>
      <c r="C209" s="167"/>
      <c r="D209" s="168"/>
      <c r="E209" s="168"/>
      <c r="F209" s="168"/>
      <c r="G209" s="168"/>
      <c r="H209" s="168"/>
      <c r="I209" s="181"/>
      <c r="J209" s="120"/>
      <c r="K209" s="121"/>
      <c r="L209" s="121"/>
      <c r="M209" s="121"/>
      <c r="N209" s="138"/>
      <c r="P209" s="185"/>
      <c r="Q209" s="185"/>
    </row>
    <row r="210" spans="1:18" s="5" customFormat="1" ht="65">
      <c r="A210" s="69"/>
      <c r="B210" s="196" t="s">
        <v>353</v>
      </c>
      <c r="C210" s="197" t="s">
        <v>265</v>
      </c>
      <c r="D210" s="197" t="s">
        <v>41</v>
      </c>
      <c r="E210" s="199"/>
      <c r="F210" s="214" t="s">
        <v>262</v>
      </c>
      <c r="G210" s="215" t="s">
        <v>261</v>
      </c>
      <c r="H210" s="216">
        <v>48</v>
      </c>
      <c r="I210" s="219" t="s">
        <v>0</v>
      </c>
      <c r="J210" s="220"/>
      <c r="K210" s="204"/>
      <c r="L210" s="205">
        <f aca="true" t="shared" si="30" ref="L210:L242">J210*H210</f>
        <v>0</v>
      </c>
      <c r="M210" s="205">
        <f aca="true" t="shared" si="31" ref="M210:M242">K210*H210</f>
        <v>0</v>
      </c>
      <c r="N210" s="206">
        <f aca="true" t="shared" si="32" ref="N210:N242">M210+L210</f>
        <v>0</v>
      </c>
      <c r="P210" s="183"/>
      <c r="Q210" s="183"/>
      <c r="R210" s="184"/>
    </row>
    <row r="211" spans="1:18" s="5" customFormat="1" ht="13">
      <c r="A211" s="69"/>
      <c r="B211" s="196" t="s">
        <v>353</v>
      </c>
      <c r="C211" s="197"/>
      <c r="D211" s="197" t="s">
        <v>263</v>
      </c>
      <c r="E211" s="199"/>
      <c r="F211" s="214" t="s">
        <v>264</v>
      </c>
      <c r="G211" s="215"/>
      <c r="H211" s="216">
        <v>1</v>
      </c>
      <c r="I211" s="219" t="s">
        <v>0</v>
      </c>
      <c r="J211" s="220"/>
      <c r="K211" s="204"/>
      <c r="L211" s="205">
        <f t="shared" si="30"/>
        <v>0</v>
      </c>
      <c r="M211" s="205">
        <f t="shared" si="31"/>
        <v>0</v>
      </c>
      <c r="N211" s="206">
        <f t="shared" si="32"/>
        <v>0</v>
      </c>
      <c r="P211" s="183"/>
      <c r="Q211" s="183"/>
      <c r="R211" s="184"/>
    </row>
    <row r="212" spans="1:17" s="5" customFormat="1" ht="52">
      <c r="A212" s="69"/>
      <c r="B212" s="53" t="s">
        <v>353</v>
      </c>
      <c r="C212" s="34"/>
      <c r="D212" s="34" t="s">
        <v>275</v>
      </c>
      <c r="E212" s="35"/>
      <c r="F212" s="37" t="s">
        <v>362</v>
      </c>
      <c r="G212" s="38" t="s">
        <v>361</v>
      </c>
      <c r="H212" s="39">
        <f>H210</f>
        <v>48</v>
      </c>
      <c r="I212" s="61" t="s">
        <v>0</v>
      </c>
      <c r="J212" s="126"/>
      <c r="K212" s="113"/>
      <c r="L212" s="114">
        <f t="shared" si="30"/>
        <v>0</v>
      </c>
      <c r="M212" s="114">
        <f t="shared" si="31"/>
        <v>0</v>
      </c>
      <c r="N212" s="115">
        <f t="shared" si="32"/>
        <v>0</v>
      </c>
      <c r="P212" s="185"/>
      <c r="Q212" s="185"/>
    </row>
    <row r="213" spans="1:17" s="5" customFormat="1" ht="26">
      <c r="A213" s="69"/>
      <c r="B213" s="53" t="s">
        <v>353</v>
      </c>
      <c r="C213" s="34"/>
      <c r="D213" s="34" t="s">
        <v>291</v>
      </c>
      <c r="E213" s="35"/>
      <c r="F213" s="86" t="s">
        <v>290</v>
      </c>
      <c r="G213" s="38" t="s">
        <v>102</v>
      </c>
      <c r="H213" s="39">
        <f>H212*2</f>
        <v>96</v>
      </c>
      <c r="I213" s="61" t="s">
        <v>0</v>
      </c>
      <c r="J213" s="126"/>
      <c r="K213" s="124"/>
      <c r="L213" s="114">
        <f t="shared" si="30"/>
        <v>0</v>
      </c>
      <c r="M213" s="114">
        <f t="shared" si="31"/>
        <v>0</v>
      </c>
      <c r="N213" s="115">
        <f t="shared" si="32"/>
        <v>0</v>
      </c>
      <c r="P213" s="185"/>
      <c r="Q213" s="185"/>
    </row>
    <row r="214" spans="1:17" s="5" customFormat="1" ht="13">
      <c r="A214" s="69"/>
      <c r="B214" s="53" t="s">
        <v>353</v>
      </c>
      <c r="C214" s="34"/>
      <c r="D214" s="34" t="s">
        <v>292</v>
      </c>
      <c r="E214" s="35"/>
      <c r="F214" s="37" t="s">
        <v>293</v>
      </c>
      <c r="G214" s="38" t="s">
        <v>294</v>
      </c>
      <c r="H214" s="39">
        <v>96</v>
      </c>
      <c r="I214" s="61" t="s">
        <v>0</v>
      </c>
      <c r="J214" s="126"/>
      <c r="K214" s="124"/>
      <c r="L214" s="114">
        <f t="shared" si="30"/>
        <v>0</v>
      </c>
      <c r="M214" s="114">
        <f t="shared" si="31"/>
        <v>0</v>
      </c>
      <c r="N214" s="115">
        <f t="shared" si="32"/>
        <v>0</v>
      </c>
      <c r="P214" s="185"/>
      <c r="Q214" s="185"/>
    </row>
    <row r="215" spans="1:17" s="5" customFormat="1" ht="52">
      <c r="A215" s="69"/>
      <c r="B215" s="53" t="s">
        <v>353</v>
      </c>
      <c r="C215" s="34" t="s">
        <v>267</v>
      </c>
      <c r="D215" s="34" t="s">
        <v>41</v>
      </c>
      <c r="E215" s="35"/>
      <c r="F215" s="37" t="s">
        <v>266</v>
      </c>
      <c r="G215" s="38" t="s">
        <v>276</v>
      </c>
      <c r="H215" s="39">
        <v>3</v>
      </c>
      <c r="I215" s="61" t="s">
        <v>0</v>
      </c>
      <c r="J215" s="126"/>
      <c r="K215" s="124"/>
      <c r="L215" s="114">
        <f t="shared" si="30"/>
        <v>0</v>
      </c>
      <c r="M215" s="114">
        <f t="shared" si="31"/>
        <v>0</v>
      </c>
      <c r="N215" s="115">
        <f t="shared" si="32"/>
        <v>0</v>
      </c>
      <c r="P215" s="185"/>
      <c r="Q215" s="185"/>
    </row>
    <row r="216" spans="1:17" s="5" customFormat="1" ht="13">
      <c r="A216" s="69"/>
      <c r="B216" s="53" t="s">
        <v>353</v>
      </c>
      <c r="C216" s="34"/>
      <c r="D216" s="34" t="s">
        <v>269</v>
      </c>
      <c r="E216" s="35"/>
      <c r="F216" s="37" t="s">
        <v>268</v>
      </c>
      <c r="G216" s="38"/>
      <c r="H216" s="39">
        <v>3</v>
      </c>
      <c r="I216" s="61" t="s">
        <v>0</v>
      </c>
      <c r="J216" s="126"/>
      <c r="K216" s="124"/>
      <c r="L216" s="114">
        <f t="shared" si="30"/>
        <v>0</v>
      </c>
      <c r="M216" s="114">
        <f t="shared" si="31"/>
        <v>0</v>
      </c>
      <c r="N216" s="115">
        <f t="shared" si="32"/>
        <v>0</v>
      </c>
      <c r="P216" s="185"/>
      <c r="Q216" s="185"/>
    </row>
    <row r="217" spans="1:17" s="5" customFormat="1" ht="13">
      <c r="A217" s="69"/>
      <c r="B217" s="53" t="s">
        <v>353</v>
      </c>
      <c r="C217" s="34"/>
      <c r="D217" s="34" t="s">
        <v>271</v>
      </c>
      <c r="E217" s="35"/>
      <c r="F217" s="37" t="s">
        <v>270</v>
      </c>
      <c r="G217" s="38"/>
      <c r="H217" s="39">
        <v>3</v>
      </c>
      <c r="I217" s="61" t="s">
        <v>0</v>
      </c>
      <c r="J217" s="126"/>
      <c r="K217" s="124"/>
      <c r="L217" s="114">
        <f t="shared" si="30"/>
        <v>0</v>
      </c>
      <c r="M217" s="114">
        <f t="shared" si="31"/>
        <v>0</v>
      </c>
      <c r="N217" s="115">
        <f t="shared" si="32"/>
        <v>0</v>
      </c>
      <c r="P217" s="185"/>
      <c r="Q217" s="185"/>
    </row>
    <row r="218" spans="1:17" s="5" customFormat="1" ht="13">
      <c r="A218" s="69"/>
      <c r="B218" s="53" t="s">
        <v>353</v>
      </c>
      <c r="C218" s="34"/>
      <c r="D218" s="34" t="s">
        <v>273</v>
      </c>
      <c r="E218" s="35"/>
      <c r="F218" s="37" t="s">
        <v>272</v>
      </c>
      <c r="G218" s="38"/>
      <c r="H218" s="39">
        <v>3</v>
      </c>
      <c r="I218" s="61" t="s">
        <v>0</v>
      </c>
      <c r="J218" s="126"/>
      <c r="K218" s="124"/>
      <c r="L218" s="114">
        <f t="shared" si="30"/>
        <v>0</v>
      </c>
      <c r="M218" s="114">
        <f t="shared" si="31"/>
        <v>0</v>
      </c>
      <c r="N218" s="115">
        <f t="shared" si="32"/>
        <v>0</v>
      </c>
      <c r="P218" s="185"/>
      <c r="Q218" s="185"/>
    </row>
    <row r="219" spans="1:17" s="5" customFormat="1" ht="11.25" customHeight="1">
      <c r="A219" s="69"/>
      <c r="B219" s="53" t="s">
        <v>353</v>
      </c>
      <c r="C219" s="34"/>
      <c r="D219" s="34" t="s">
        <v>273</v>
      </c>
      <c r="E219" s="35"/>
      <c r="F219" s="37" t="s">
        <v>274</v>
      </c>
      <c r="G219" s="38"/>
      <c r="H219" s="39">
        <v>3</v>
      </c>
      <c r="I219" s="61" t="s">
        <v>0</v>
      </c>
      <c r="J219" s="126"/>
      <c r="K219" s="124"/>
      <c r="L219" s="114">
        <f t="shared" si="30"/>
        <v>0</v>
      </c>
      <c r="M219" s="114">
        <f t="shared" si="31"/>
        <v>0</v>
      </c>
      <c r="N219" s="115">
        <f t="shared" si="32"/>
        <v>0</v>
      </c>
      <c r="P219" s="185"/>
      <c r="Q219" s="185"/>
    </row>
    <row r="220" spans="1:17" s="5" customFormat="1" ht="52">
      <c r="A220" s="69"/>
      <c r="B220" s="53" t="s">
        <v>353</v>
      </c>
      <c r="C220" s="34"/>
      <c r="D220" s="34" t="s">
        <v>275</v>
      </c>
      <c r="E220" s="35"/>
      <c r="F220" s="37" t="s">
        <v>362</v>
      </c>
      <c r="G220" s="38" t="s">
        <v>363</v>
      </c>
      <c r="H220" s="39">
        <v>3</v>
      </c>
      <c r="I220" s="61" t="s">
        <v>0</v>
      </c>
      <c r="J220" s="126"/>
      <c r="K220" s="124"/>
      <c r="L220" s="114">
        <f t="shared" si="30"/>
        <v>0</v>
      </c>
      <c r="M220" s="114">
        <f t="shared" si="31"/>
        <v>0</v>
      </c>
      <c r="N220" s="115">
        <f t="shared" si="32"/>
        <v>0</v>
      </c>
      <c r="P220" s="185"/>
      <c r="Q220" s="185"/>
    </row>
    <row r="221" spans="1:17" s="5" customFormat="1" ht="26">
      <c r="A221" s="69"/>
      <c r="B221" s="53" t="s">
        <v>353</v>
      </c>
      <c r="C221" s="34"/>
      <c r="D221" s="34" t="s">
        <v>291</v>
      </c>
      <c r="E221" s="35"/>
      <c r="F221" s="86" t="s">
        <v>290</v>
      </c>
      <c r="G221" s="38" t="s">
        <v>229</v>
      </c>
      <c r="H221" s="39">
        <v>6</v>
      </c>
      <c r="I221" s="61" t="s">
        <v>0</v>
      </c>
      <c r="J221" s="126"/>
      <c r="K221" s="124"/>
      <c r="L221" s="114">
        <f t="shared" si="30"/>
        <v>0</v>
      </c>
      <c r="M221" s="114">
        <f t="shared" si="31"/>
        <v>0</v>
      </c>
      <c r="N221" s="115">
        <f t="shared" si="32"/>
        <v>0</v>
      </c>
      <c r="P221" s="185"/>
      <c r="Q221" s="185"/>
    </row>
    <row r="222" spans="1:17" s="5" customFormat="1" ht="13">
      <c r="A222" s="69"/>
      <c r="B222" s="53" t="s">
        <v>353</v>
      </c>
      <c r="C222" s="34"/>
      <c r="D222" s="34" t="s">
        <v>292</v>
      </c>
      <c r="E222" s="35"/>
      <c r="F222" s="37" t="s">
        <v>293</v>
      </c>
      <c r="G222" s="38" t="s">
        <v>295</v>
      </c>
      <c r="H222" s="39">
        <v>6</v>
      </c>
      <c r="I222" s="61" t="s">
        <v>0</v>
      </c>
      <c r="J222" s="126"/>
      <c r="K222" s="124"/>
      <c r="L222" s="114">
        <f t="shared" si="30"/>
        <v>0</v>
      </c>
      <c r="M222" s="114">
        <f t="shared" si="31"/>
        <v>0</v>
      </c>
      <c r="N222" s="115">
        <f t="shared" si="32"/>
        <v>0</v>
      </c>
      <c r="P222" s="185"/>
      <c r="Q222" s="185"/>
    </row>
    <row r="223" spans="1:17" s="5" customFormat="1" ht="65">
      <c r="A223" s="69"/>
      <c r="B223" s="53" t="s">
        <v>353</v>
      </c>
      <c r="C223" s="34" t="s">
        <v>278</v>
      </c>
      <c r="D223" s="34" t="s">
        <v>41</v>
      </c>
      <c r="E223" s="35"/>
      <c r="F223" s="37" t="s">
        <v>277</v>
      </c>
      <c r="G223" s="38" t="s">
        <v>279</v>
      </c>
      <c r="H223" s="39">
        <v>3</v>
      </c>
      <c r="I223" s="61" t="s">
        <v>0</v>
      </c>
      <c r="J223" s="126"/>
      <c r="K223" s="124"/>
      <c r="L223" s="114">
        <f t="shared" si="30"/>
        <v>0</v>
      </c>
      <c r="M223" s="114">
        <f t="shared" si="31"/>
        <v>0</v>
      </c>
      <c r="N223" s="115">
        <f t="shared" si="32"/>
        <v>0</v>
      </c>
      <c r="P223" s="185"/>
      <c r="Q223" s="185"/>
    </row>
    <row r="224" spans="1:17" s="5" customFormat="1" ht="13">
      <c r="A224" s="69"/>
      <c r="B224" s="53" t="s">
        <v>353</v>
      </c>
      <c r="C224" s="34"/>
      <c r="D224" s="34" t="s">
        <v>269</v>
      </c>
      <c r="E224" s="35"/>
      <c r="F224" s="37" t="s">
        <v>270</v>
      </c>
      <c r="G224" s="38"/>
      <c r="H224" s="39">
        <v>3</v>
      </c>
      <c r="I224" s="61" t="s">
        <v>0</v>
      </c>
      <c r="J224" s="126"/>
      <c r="K224" s="124"/>
      <c r="L224" s="114">
        <f t="shared" si="30"/>
        <v>0</v>
      </c>
      <c r="M224" s="114">
        <f t="shared" si="31"/>
        <v>0</v>
      </c>
      <c r="N224" s="115">
        <f t="shared" si="32"/>
        <v>0</v>
      </c>
      <c r="P224" s="185"/>
      <c r="Q224" s="185"/>
    </row>
    <row r="225" spans="1:17" s="5" customFormat="1" ht="13">
      <c r="A225" s="69"/>
      <c r="B225" s="53" t="s">
        <v>353</v>
      </c>
      <c r="C225" s="34"/>
      <c r="D225" s="34" t="s">
        <v>271</v>
      </c>
      <c r="E225" s="35"/>
      <c r="F225" s="37" t="s">
        <v>272</v>
      </c>
      <c r="G225" s="38"/>
      <c r="H225" s="39">
        <v>3</v>
      </c>
      <c r="I225" s="61" t="s">
        <v>0</v>
      </c>
      <c r="J225" s="126"/>
      <c r="K225" s="124"/>
      <c r="L225" s="114">
        <f t="shared" si="30"/>
        <v>0</v>
      </c>
      <c r="M225" s="114">
        <f t="shared" si="31"/>
        <v>0</v>
      </c>
      <c r="N225" s="115">
        <f t="shared" si="32"/>
        <v>0</v>
      </c>
      <c r="P225" s="185"/>
      <c r="Q225" s="185"/>
    </row>
    <row r="226" spans="1:17" s="5" customFormat="1" ht="52">
      <c r="A226" s="69"/>
      <c r="B226" s="53" t="s">
        <v>353</v>
      </c>
      <c r="C226" s="34"/>
      <c r="D226" s="34" t="s">
        <v>275</v>
      </c>
      <c r="E226" s="35"/>
      <c r="F226" s="37" t="s">
        <v>362</v>
      </c>
      <c r="G226" s="38" t="s">
        <v>364</v>
      </c>
      <c r="H226" s="39">
        <f>H223</f>
        <v>3</v>
      </c>
      <c r="I226" s="61" t="s">
        <v>0</v>
      </c>
      <c r="J226" s="126"/>
      <c r="K226" s="124"/>
      <c r="L226" s="114">
        <f t="shared" si="30"/>
        <v>0</v>
      </c>
      <c r="M226" s="114">
        <f t="shared" si="31"/>
        <v>0</v>
      </c>
      <c r="N226" s="115">
        <f t="shared" si="32"/>
        <v>0</v>
      </c>
      <c r="P226" s="185"/>
      <c r="Q226" s="185"/>
    </row>
    <row r="227" spans="1:17" s="5" customFormat="1" ht="26">
      <c r="A227" s="69"/>
      <c r="B227" s="53" t="s">
        <v>353</v>
      </c>
      <c r="C227" s="34"/>
      <c r="D227" s="34" t="s">
        <v>291</v>
      </c>
      <c r="E227" s="35"/>
      <c r="F227" s="86" t="s">
        <v>290</v>
      </c>
      <c r="G227" s="38" t="s">
        <v>123</v>
      </c>
      <c r="H227" s="39">
        <v>6</v>
      </c>
      <c r="I227" s="61" t="s">
        <v>0</v>
      </c>
      <c r="J227" s="126"/>
      <c r="K227" s="124"/>
      <c r="L227" s="114">
        <f t="shared" si="30"/>
        <v>0</v>
      </c>
      <c r="M227" s="114">
        <f t="shared" si="31"/>
        <v>0</v>
      </c>
      <c r="N227" s="115">
        <f t="shared" si="32"/>
        <v>0</v>
      </c>
      <c r="P227" s="185"/>
      <c r="Q227" s="185"/>
    </row>
    <row r="228" spans="1:17" s="5" customFormat="1" ht="13">
      <c r="A228" s="69"/>
      <c r="B228" s="53" t="s">
        <v>353</v>
      </c>
      <c r="C228" s="34"/>
      <c r="D228" s="34" t="s">
        <v>292</v>
      </c>
      <c r="E228" s="35"/>
      <c r="F228" s="37" t="s">
        <v>293</v>
      </c>
      <c r="G228" s="38" t="s">
        <v>123</v>
      </c>
      <c r="H228" s="39">
        <v>6</v>
      </c>
      <c r="I228" s="61" t="s">
        <v>0</v>
      </c>
      <c r="J228" s="126"/>
      <c r="K228" s="124"/>
      <c r="L228" s="114">
        <f t="shared" si="30"/>
        <v>0</v>
      </c>
      <c r="M228" s="114">
        <f t="shared" si="31"/>
        <v>0</v>
      </c>
      <c r="N228" s="115">
        <f t="shared" si="32"/>
        <v>0</v>
      </c>
      <c r="P228" s="185"/>
      <c r="Q228" s="185"/>
    </row>
    <row r="229" spans="1:18" s="5" customFormat="1" ht="65">
      <c r="A229" s="69"/>
      <c r="B229" s="196" t="s">
        <v>353</v>
      </c>
      <c r="C229" s="197" t="s">
        <v>280</v>
      </c>
      <c r="D229" s="197" t="s">
        <v>41</v>
      </c>
      <c r="E229" s="199"/>
      <c r="F229" s="214" t="s">
        <v>281</v>
      </c>
      <c r="G229" s="215" t="s">
        <v>282</v>
      </c>
      <c r="H229" s="216">
        <v>13</v>
      </c>
      <c r="I229" s="219" t="s">
        <v>0</v>
      </c>
      <c r="J229" s="220"/>
      <c r="K229" s="221"/>
      <c r="L229" s="205">
        <f t="shared" si="30"/>
        <v>0</v>
      </c>
      <c r="M229" s="205">
        <f t="shared" si="31"/>
        <v>0</v>
      </c>
      <c r="N229" s="206">
        <f t="shared" si="32"/>
        <v>0</v>
      </c>
      <c r="P229" s="183"/>
      <c r="Q229" s="183"/>
      <c r="R229" s="184"/>
    </row>
    <row r="230" spans="1:18" s="5" customFormat="1" ht="65">
      <c r="A230" s="69"/>
      <c r="B230" s="196" t="s">
        <v>353</v>
      </c>
      <c r="C230" s="197" t="s">
        <v>284</v>
      </c>
      <c r="D230" s="197" t="s">
        <v>41</v>
      </c>
      <c r="E230" s="199"/>
      <c r="F230" s="214" t="s">
        <v>281</v>
      </c>
      <c r="G230" s="215" t="s">
        <v>283</v>
      </c>
      <c r="H230" s="216">
        <v>3</v>
      </c>
      <c r="I230" s="219" t="s">
        <v>0</v>
      </c>
      <c r="J230" s="220"/>
      <c r="K230" s="221"/>
      <c r="L230" s="205">
        <f t="shared" si="30"/>
        <v>0</v>
      </c>
      <c r="M230" s="205">
        <f t="shared" si="31"/>
        <v>0</v>
      </c>
      <c r="N230" s="206">
        <f t="shared" si="32"/>
        <v>0</v>
      </c>
      <c r="P230" s="183"/>
      <c r="Q230" s="183"/>
      <c r="R230" s="184"/>
    </row>
    <row r="231" spans="1:18" s="5" customFormat="1" ht="65">
      <c r="A231" s="69"/>
      <c r="B231" s="196" t="s">
        <v>353</v>
      </c>
      <c r="C231" s="197" t="s">
        <v>285</v>
      </c>
      <c r="D231" s="197" t="s">
        <v>41</v>
      </c>
      <c r="E231" s="199"/>
      <c r="F231" s="214" t="s">
        <v>281</v>
      </c>
      <c r="G231" s="215" t="s">
        <v>286</v>
      </c>
      <c r="H231" s="216">
        <v>3</v>
      </c>
      <c r="I231" s="219" t="s">
        <v>0</v>
      </c>
      <c r="J231" s="220"/>
      <c r="K231" s="221"/>
      <c r="L231" s="205">
        <f t="shared" si="30"/>
        <v>0</v>
      </c>
      <c r="M231" s="205">
        <f t="shared" si="31"/>
        <v>0</v>
      </c>
      <c r="N231" s="206">
        <f t="shared" si="32"/>
        <v>0</v>
      </c>
      <c r="P231" s="183"/>
      <c r="Q231" s="183"/>
      <c r="R231" s="184"/>
    </row>
    <row r="232" spans="1:17" s="5" customFormat="1" ht="13">
      <c r="A232" s="69"/>
      <c r="B232" s="53" t="s">
        <v>353</v>
      </c>
      <c r="C232" s="34"/>
      <c r="D232" s="34" t="s">
        <v>269</v>
      </c>
      <c r="E232" s="35"/>
      <c r="F232" s="37" t="s">
        <v>287</v>
      </c>
      <c r="G232" s="38"/>
      <c r="H232" s="39">
        <v>19</v>
      </c>
      <c r="I232" s="61" t="s">
        <v>0</v>
      </c>
      <c r="J232" s="126"/>
      <c r="K232" s="124"/>
      <c r="L232" s="114">
        <f t="shared" si="30"/>
        <v>0</v>
      </c>
      <c r="M232" s="114">
        <f t="shared" si="31"/>
        <v>0</v>
      </c>
      <c r="N232" s="115">
        <f t="shared" si="32"/>
        <v>0</v>
      </c>
      <c r="P232" s="185"/>
      <c r="Q232" s="185"/>
    </row>
    <row r="233" spans="1:17" s="5" customFormat="1" ht="13">
      <c r="A233" s="69"/>
      <c r="B233" s="53" t="s">
        <v>353</v>
      </c>
      <c r="C233" s="34"/>
      <c r="D233" s="34" t="s">
        <v>271</v>
      </c>
      <c r="E233" s="35"/>
      <c r="F233" s="37" t="s">
        <v>288</v>
      </c>
      <c r="G233" s="38"/>
      <c r="H233" s="39">
        <v>2</v>
      </c>
      <c r="I233" s="61" t="s">
        <v>0</v>
      </c>
      <c r="J233" s="126"/>
      <c r="K233" s="124"/>
      <c r="L233" s="114">
        <f t="shared" si="30"/>
        <v>0</v>
      </c>
      <c r="M233" s="114">
        <f t="shared" si="31"/>
        <v>0</v>
      </c>
      <c r="N233" s="115">
        <f t="shared" si="32"/>
        <v>0</v>
      </c>
      <c r="P233" s="185"/>
      <c r="Q233" s="185"/>
    </row>
    <row r="234" spans="1:17" s="5" customFormat="1" ht="52">
      <c r="A234" s="69"/>
      <c r="B234" s="53" t="s">
        <v>353</v>
      </c>
      <c r="C234" s="34"/>
      <c r="D234" s="34" t="s">
        <v>275</v>
      </c>
      <c r="E234" s="35"/>
      <c r="F234" s="37" t="s">
        <v>362</v>
      </c>
      <c r="G234" s="38" t="s">
        <v>364</v>
      </c>
      <c r="H234" s="39">
        <v>19</v>
      </c>
      <c r="I234" s="61" t="s">
        <v>0</v>
      </c>
      <c r="J234" s="126"/>
      <c r="K234" s="124"/>
      <c r="L234" s="114">
        <f t="shared" si="30"/>
        <v>0</v>
      </c>
      <c r="M234" s="114">
        <f t="shared" si="31"/>
        <v>0</v>
      </c>
      <c r="N234" s="115">
        <f t="shared" si="32"/>
        <v>0</v>
      </c>
      <c r="P234" s="185"/>
      <c r="Q234" s="185"/>
    </row>
    <row r="235" spans="1:17" s="5" customFormat="1" ht="26">
      <c r="A235" s="69"/>
      <c r="B235" s="53" t="s">
        <v>353</v>
      </c>
      <c r="C235" s="34"/>
      <c r="D235" s="34" t="s">
        <v>291</v>
      </c>
      <c r="E235" s="35"/>
      <c r="F235" s="86" t="s">
        <v>290</v>
      </c>
      <c r="G235" s="38" t="s">
        <v>295</v>
      </c>
      <c r="H235" s="39">
        <f>19*2</f>
        <v>38</v>
      </c>
      <c r="I235" s="61" t="s">
        <v>0</v>
      </c>
      <c r="J235" s="126"/>
      <c r="K235" s="124"/>
      <c r="L235" s="114">
        <f t="shared" si="30"/>
        <v>0</v>
      </c>
      <c r="M235" s="114">
        <f t="shared" si="31"/>
        <v>0</v>
      </c>
      <c r="N235" s="115">
        <f t="shared" si="32"/>
        <v>0</v>
      </c>
      <c r="P235" s="185"/>
      <c r="Q235" s="185"/>
    </row>
    <row r="236" spans="1:17" s="5" customFormat="1" ht="13">
      <c r="A236" s="69"/>
      <c r="B236" s="53" t="s">
        <v>353</v>
      </c>
      <c r="C236" s="34"/>
      <c r="D236" s="34" t="s">
        <v>292</v>
      </c>
      <c r="E236" s="35"/>
      <c r="F236" s="37" t="s">
        <v>293</v>
      </c>
      <c r="G236" s="38" t="s">
        <v>295</v>
      </c>
      <c r="H236" s="39">
        <v>38</v>
      </c>
      <c r="I236" s="61" t="s">
        <v>0</v>
      </c>
      <c r="J236" s="126"/>
      <c r="K236" s="124"/>
      <c r="L236" s="114">
        <f t="shared" si="30"/>
        <v>0</v>
      </c>
      <c r="M236" s="114">
        <f t="shared" si="31"/>
        <v>0</v>
      </c>
      <c r="N236" s="115">
        <f t="shared" si="32"/>
        <v>0</v>
      </c>
      <c r="P236" s="185"/>
      <c r="Q236" s="185"/>
    </row>
    <row r="237" spans="1:18" s="5" customFormat="1" ht="39">
      <c r="A237" s="69"/>
      <c r="B237" s="196" t="s">
        <v>353</v>
      </c>
      <c r="C237" s="197" t="s">
        <v>373</v>
      </c>
      <c r="D237" s="197" t="s">
        <v>41</v>
      </c>
      <c r="E237" s="199"/>
      <c r="F237" s="214" t="s">
        <v>372</v>
      </c>
      <c r="G237" s="215" t="s">
        <v>371</v>
      </c>
      <c r="H237" s="216">
        <v>1</v>
      </c>
      <c r="I237" s="219" t="s">
        <v>0</v>
      </c>
      <c r="J237" s="220"/>
      <c r="K237" s="204"/>
      <c r="L237" s="205">
        <f t="shared" si="30"/>
        <v>0</v>
      </c>
      <c r="M237" s="205">
        <f t="shared" si="31"/>
        <v>0</v>
      </c>
      <c r="N237" s="206">
        <f t="shared" si="32"/>
        <v>0</v>
      </c>
      <c r="P237" s="183"/>
      <c r="Q237" s="183"/>
      <c r="R237" s="184"/>
    </row>
    <row r="238" spans="1:17" s="5" customFormat="1" ht="13">
      <c r="A238" s="69"/>
      <c r="B238" s="53" t="s">
        <v>353</v>
      </c>
      <c r="C238" s="34"/>
      <c r="D238" s="34" t="s">
        <v>269</v>
      </c>
      <c r="E238" s="35"/>
      <c r="F238" s="37" t="s">
        <v>374</v>
      </c>
      <c r="G238" s="38"/>
      <c r="H238" s="39">
        <v>1</v>
      </c>
      <c r="I238" s="61" t="s">
        <v>0</v>
      </c>
      <c r="J238" s="126"/>
      <c r="K238" s="124"/>
      <c r="L238" s="114">
        <f t="shared" si="30"/>
        <v>0</v>
      </c>
      <c r="M238" s="114">
        <f t="shared" si="31"/>
        <v>0</v>
      </c>
      <c r="N238" s="115">
        <f t="shared" si="32"/>
        <v>0</v>
      </c>
      <c r="P238" s="185"/>
      <c r="Q238" s="185"/>
    </row>
    <row r="239" spans="1:17" s="5" customFormat="1" ht="13">
      <c r="A239" s="69"/>
      <c r="B239" s="53" t="s">
        <v>353</v>
      </c>
      <c r="C239" s="34"/>
      <c r="D239" s="34" t="s">
        <v>271</v>
      </c>
      <c r="E239" s="35"/>
      <c r="F239" s="37" t="s">
        <v>375</v>
      </c>
      <c r="G239" s="38"/>
      <c r="H239" s="39">
        <v>1</v>
      </c>
      <c r="I239" s="61" t="s">
        <v>0</v>
      </c>
      <c r="J239" s="126"/>
      <c r="K239" s="113"/>
      <c r="L239" s="114">
        <f t="shared" si="30"/>
        <v>0</v>
      </c>
      <c r="M239" s="114">
        <f t="shared" si="31"/>
        <v>0</v>
      </c>
      <c r="N239" s="115">
        <f t="shared" si="32"/>
        <v>0</v>
      </c>
      <c r="P239" s="185"/>
      <c r="Q239" s="185"/>
    </row>
    <row r="240" spans="1:17" s="5" customFormat="1" ht="52">
      <c r="A240" s="69"/>
      <c r="B240" s="53" t="s">
        <v>353</v>
      </c>
      <c r="C240" s="34"/>
      <c r="D240" s="34" t="s">
        <v>275</v>
      </c>
      <c r="E240" s="35"/>
      <c r="F240" s="37" t="s">
        <v>362</v>
      </c>
      <c r="G240" s="38" t="s">
        <v>376</v>
      </c>
      <c r="H240" s="39">
        <v>1</v>
      </c>
      <c r="I240" s="61" t="s">
        <v>0</v>
      </c>
      <c r="J240" s="126"/>
      <c r="K240" s="113"/>
      <c r="L240" s="114">
        <f t="shared" si="30"/>
        <v>0</v>
      </c>
      <c r="M240" s="114">
        <f t="shared" si="31"/>
        <v>0</v>
      </c>
      <c r="N240" s="115">
        <f t="shared" si="32"/>
        <v>0</v>
      </c>
      <c r="P240" s="185"/>
      <c r="Q240" s="185"/>
    </row>
    <row r="241" spans="1:17" s="5" customFormat="1" ht="26">
      <c r="A241" s="69"/>
      <c r="B241" s="53" t="s">
        <v>353</v>
      </c>
      <c r="C241" s="34"/>
      <c r="D241" s="34" t="s">
        <v>291</v>
      </c>
      <c r="E241" s="35"/>
      <c r="F241" s="86" t="s">
        <v>290</v>
      </c>
      <c r="G241" s="38" t="s">
        <v>105</v>
      </c>
      <c r="H241" s="39">
        <f>H240*2</f>
        <v>2</v>
      </c>
      <c r="I241" s="61" t="s">
        <v>0</v>
      </c>
      <c r="J241" s="126"/>
      <c r="K241" s="124"/>
      <c r="L241" s="114">
        <f t="shared" si="30"/>
        <v>0</v>
      </c>
      <c r="M241" s="114">
        <f t="shared" si="31"/>
        <v>0</v>
      </c>
      <c r="N241" s="115">
        <f t="shared" si="32"/>
        <v>0</v>
      </c>
      <c r="P241" s="185"/>
      <c r="Q241" s="185"/>
    </row>
    <row r="242" spans="1:17" s="5" customFormat="1" ht="13">
      <c r="A242" s="69"/>
      <c r="B242" s="53" t="s">
        <v>353</v>
      </c>
      <c r="C242" s="34"/>
      <c r="D242" s="34" t="s">
        <v>292</v>
      </c>
      <c r="E242" s="35"/>
      <c r="F242" s="37" t="s">
        <v>293</v>
      </c>
      <c r="G242" s="38" t="s">
        <v>123</v>
      </c>
      <c r="H242" s="39">
        <v>2</v>
      </c>
      <c r="I242" s="61" t="s">
        <v>0</v>
      </c>
      <c r="J242" s="126"/>
      <c r="K242" s="124"/>
      <c r="L242" s="114">
        <f t="shared" si="30"/>
        <v>0</v>
      </c>
      <c r="M242" s="114">
        <f t="shared" si="31"/>
        <v>0</v>
      </c>
      <c r="N242" s="115">
        <f t="shared" si="32"/>
        <v>0</v>
      </c>
      <c r="P242" s="185"/>
      <c r="Q242" s="185"/>
    </row>
    <row r="243" spans="1:17" s="5" customFormat="1" ht="14.25" customHeight="1" thickBot="1">
      <c r="A243" s="55"/>
      <c r="B243" s="55"/>
      <c r="C243" s="64"/>
      <c r="D243" s="64"/>
      <c r="E243" s="65"/>
      <c r="F243" s="66"/>
      <c r="G243" s="67"/>
      <c r="H243" s="68"/>
      <c r="I243" s="73"/>
      <c r="J243" s="142"/>
      <c r="K243" s="142"/>
      <c r="L243" s="143"/>
      <c r="M243" s="143"/>
      <c r="N243" s="144"/>
      <c r="P243" s="185"/>
      <c r="Q243" s="185"/>
    </row>
    <row r="244" spans="1:17" s="5" customFormat="1" ht="14.25" customHeight="1" thickBot="1">
      <c r="A244" s="55"/>
      <c r="B244" s="55"/>
      <c r="C244" s="64"/>
      <c r="D244" s="64"/>
      <c r="E244" s="65"/>
      <c r="F244" s="66"/>
      <c r="G244" s="67"/>
      <c r="H244" s="68"/>
      <c r="I244" s="73"/>
      <c r="J244" s="142"/>
      <c r="K244" s="142"/>
      <c r="L244" s="143"/>
      <c r="M244" s="143"/>
      <c r="N244" s="144"/>
      <c r="P244" s="185"/>
      <c r="Q244" s="185"/>
    </row>
    <row r="245" spans="1:17" s="23" customFormat="1" ht="12.75" customHeight="1" thickBot="1">
      <c r="A245" s="18"/>
      <c r="B245" s="19" t="s">
        <v>171</v>
      </c>
      <c r="C245" s="20"/>
      <c r="D245" s="20" t="s">
        <v>38</v>
      </c>
      <c r="E245" s="21"/>
      <c r="F245" s="21"/>
      <c r="G245" s="21"/>
      <c r="H245" s="21"/>
      <c r="I245" s="22"/>
      <c r="J245" s="105"/>
      <c r="K245" s="105"/>
      <c r="L245" s="105"/>
      <c r="M245" s="105"/>
      <c r="N245" s="106">
        <f>SUM(N247:N273)</f>
        <v>0</v>
      </c>
      <c r="P245" s="185"/>
      <c r="Q245" s="185"/>
    </row>
    <row r="246" spans="1:17" s="5" customFormat="1" ht="27" customHeight="1">
      <c r="A246" s="24"/>
      <c r="B246" s="169" t="s">
        <v>22</v>
      </c>
      <c r="C246" s="170"/>
      <c r="D246" s="170"/>
      <c r="E246" s="170"/>
      <c r="F246" s="170"/>
      <c r="G246" s="170"/>
      <c r="H246" s="170"/>
      <c r="I246" s="179"/>
      <c r="J246" s="120"/>
      <c r="K246" s="121"/>
      <c r="L246" s="111"/>
      <c r="M246" s="111"/>
      <c r="N246" s="122"/>
      <c r="P246" s="185"/>
      <c r="Q246" s="185"/>
    </row>
    <row r="247" spans="1:17" s="5" customFormat="1" ht="13">
      <c r="A247" s="69"/>
      <c r="B247" s="53" t="s">
        <v>172</v>
      </c>
      <c r="C247" s="34"/>
      <c r="D247" s="34"/>
      <c r="E247" s="35"/>
      <c r="F247" s="37" t="s">
        <v>33</v>
      </c>
      <c r="G247" s="38"/>
      <c r="H247" s="39">
        <v>1</v>
      </c>
      <c r="I247" s="61" t="s">
        <v>12</v>
      </c>
      <c r="J247" s="126"/>
      <c r="K247" s="124"/>
      <c r="L247" s="114">
        <f aca="true" t="shared" si="33" ref="L247:L273">J247*H247</f>
        <v>0</v>
      </c>
      <c r="M247" s="114">
        <f aca="true" t="shared" si="34" ref="M247:M273">K247*H247</f>
        <v>0</v>
      </c>
      <c r="N247" s="115">
        <f aca="true" t="shared" si="35" ref="N247:N273">M247+L247</f>
        <v>0</v>
      </c>
      <c r="P247" s="185"/>
      <c r="Q247" s="185"/>
    </row>
    <row r="248" spans="1:17" s="5" customFormat="1" ht="13">
      <c r="A248" s="69"/>
      <c r="B248" s="53" t="s">
        <v>172</v>
      </c>
      <c r="C248" s="34"/>
      <c r="D248" s="34"/>
      <c r="E248" s="35"/>
      <c r="F248" s="37" t="s">
        <v>31</v>
      </c>
      <c r="G248" s="38"/>
      <c r="H248" s="39">
        <v>1</v>
      </c>
      <c r="I248" s="61" t="s">
        <v>12</v>
      </c>
      <c r="J248" s="126"/>
      <c r="K248" s="139"/>
      <c r="L248" s="114">
        <f t="shared" si="33"/>
        <v>0</v>
      </c>
      <c r="M248" s="114">
        <f t="shared" si="34"/>
        <v>0</v>
      </c>
      <c r="N248" s="115">
        <f t="shared" si="35"/>
        <v>0</v>
      </c>
      <c r="P248" s="185"/>
      <c r="Q248" s="185"/>
    </row>
    <row r="249" spans="1:17" s="5" customFormat="1" ht="13">
      <c r="A249" s="69"/>
      <c r="B249" s="53" t="s">
        <v>172</v>
      </c>
      <c r="C249" s="34"/>
      <c r="D249" s="34"/>
      <c r="E249" s="35"/>
      <c r="F249" s="37" t="s">
        <v>32</v>
      </c>
      <c r="G249" s="38"/>
      <c r="H249" s="39">
        <v>1</v>
      </c>
      <c r="I249" s="61" t="s">
        <v>12</v>
      </c>
      <c r="J249" s="126"/>
      <c r="K249" s="139"/>
      <c r="L249" s="114">
        <f t="shared" si="33"/>
        <v>0</v>
      </c>
      <c r="M249" s="114">
        <f t="shared" si="34"/>
        <v>0</v>
      </c>
      <c r="N249" s="115">
        <f t="shared" si="35"/>
        <v>0</v>
      </c>
      <c r="P249" s="185"/>
      <c r="Q249" s="185"/>
    </row>
    <row r="250" spans="1:17" s="5" customFormat="1" ht="13">
      <c r="A250" s="69"/>
      <c r="B250" s="53" t="s">
        <v>172</v>
      </c>
      <c r="C250" s="34"/>
      <c r="D250" s="34"/>
      <c r="E250" s="35"/>
      <c r="F250" s="37" t="s">
        <v>26</v>
      </c>
      <c r="G250" s="38"/>
      <c r="H250" s="39">
        <v>1</v>
      </c>
      <c r="I250" s="61" t="s">
        <v>12</v>
      </c>
      <c r="J250" s="126"/>
      <c r="K250" s="139"/>
      <c r="L250" s="114">
        <f t="shared" si="33"/>
        <v>0</v>
      </c>
      <c r="M250" s="114">
        <f t="shared" si="34"/>
        <v>0</v>
      </c>
      <c r="N250" s="115">
        <f t="shared" si="35"/>
        <v>0</v>
      </c>
      <c r="P250" s="185"/>
      <c r="Q250" s="185"/>
    </row>
    <row r="251" spans="1:17" s="5" customFormat="1" ht="13">
      <c r="A251" s="69"/>
      <c r="B251" s="53" t="s">
        <v>172</v>
      </c>
      <c r="C251" s="34"/>
      <c r="D251" s="34"/>
      <c r="E251" s="35"/>
      <c r="F251" s="37" t="s">
        <v>27</v>
      </c>
      <c r="G251" s="38"/>
      <c r="H251" s="39">
        <v>1</v>
      </c>
      <c r="I251" s="61" t="s">
        <v>12</v>
      </c>
      <c r="J251" s="126"/>
      <c r="K251" s="139"/>
      <c r="L251" s="114">
        <f t="shared" si="33"/>
        <v>0</v>
      </c>
      <c r="M251" s="114">
        <f t="shared" si="34"/>
        <v>0</v>
      </c>
      <c r="N251" s="115">
        <f t="shared" si="35"/>
        <v>0</v>
      </c>
      <c r="P251" s="185"/>
      <c r="Q251" s="185"/>
    </row>
    <row r="252" spans="1:17" s="5" customFormat="1" ht="13">
      <c r="A252" s="69"/>
      <c r="B252" s="53" t="s">
        <v>172</v>
      </c>
      <c r="C252" s="34"/>
      <c r="D252" s="34"/>
      <c r="E252" s="35"/>
      <c r="F252" s="37" t="s">
        <v>2</v>
      </c>
      <c r="G252" s="38"/>
      <c r="H252" s="39">
        <v>1</v>
      </c>
      <c r="I252" s="61" t="s">
        <v>12</v>
      </c>
      <c r="J252" s="126"/>
      <c r="K252" s="139"/>
      <c r="L252" s="114">
        <f t="shared" si="33"/>
        <v>0</v>
      </c>
      <c r="M252" s="114">
        <f t="shared" si="34"/>
        <v>0</v>
      </c>
      <c r="N252" s="115">
        <f t="shared" si="35"/>
        <v>0</v>
      </c>
      <c r="P252" s="185"/>
      <c r="Q252" s="185"/>
    </row>
    <row r="253" spans="1:17" s="5" customFormat="1" ht="26">
      <c r="A253" s="69"/>
      <c r="B253" s="53" t="s">
        <v>172</v>
      </c>
      <c r="C253" s="34"/>
      <c r="D253" s="34"/>
      <c r="E253" s="35"/>
      <c r="F253" s="37" t="s">
        <v>29</v>
      </c>
      <c r="G253" s="38"/>
      <c r="H253" s="39">
        <v>1</v>
      </c>
      <c r="I253" s="61" t="s">
        <v>12</v>
      </c>
      <c r="J253" s="126"/>
      <c r="K253" s="139"/>
      <c r="L253" s="114">
        <f t="shared" si="33"/>
        <v>0</v>
      </c>
      <c r="M253" s="114">
        <f t="shared" si="34"/>
        <v>0</v>
      </c>
      <c r="N253" s="115">
        <f t="shared" si="35"/>
        <v>0</v>
      </c>
      <c r="P253" s="185"/>
      <c r="Q253" s="185"/>
    </row>
    <row r="254" spans="1:17" s="5" customFormat="1" ht="13">
      <c r="A254" s="69"/>
      <c r="B254" s="53" t="s">
        <v>172</v>
      </c>
      <c r="C254" s="34"/>
      <c r="D254" s="34"/>
      <c r="E254" s="35"/>
      <c r="F254" s="37" t="s">
        <v>182</v>
      </c>
      <c r="G254" s="38"/>
      <c r="H254" s="39">
        <v>1</v>
      </c>
      <c r="I254" s="61" t="s">
        <v>12</v>
      </c>
      <c r="J254" s="126"/>
      <c r="K254" s="139"/>
      <c r="L254" s="114">
        <f t="shared" si="33"/>
        <v>0</v>
      </c>
      <c r="M254" s="114">
        <f t="shared" si="34"/>
        <v>0</v>
      </c>
      <c r="N254" s="115">
        <f t="shared" si="35"/>
        <v>0</v>
      </c>
      <c r="P254" s="185"/>
      <c r="Q254" s="185"/>
    </row>
    <row r="255" spans="1:17" s="5" customFormat="1" ht="13">
      <c r="A255" s="69"/>
      <c r="B255" s="53" t="s">
        <v>172</v>
      </c>
      <c r="C255" s="34"/>
      <c r="D255" s="34"/>
      <c r="E255" s="35"/>
      <c r="F255" s="37" t="s">
        <v>183</v>
      </c>
      <c r="G255" s="38"/>
      <c r="H255" s="39">
        <v>1</v>
      </c>
      <c r="I255" s="61" t="s">
        <v>12</v>
      </c>
      <c r="J255" s="126"/>
      <c r="K255" s="139"/>
      <c r="L255" s="114">
        <f t="shared" si="33"/>
        <v>0</v>
      </c>
      <c r="M255" s="114">
        <f t="shared" si="34"/>
        <v>0</v>
      </c>
      <c r="N255" s="115">
        <f t="shared" si="35"/>
        <v>0</v>
      </c>
      <c r="P255" s="185"/>
      <c r="Q255" s="185"/>
    </row>
    <row r="256" spans="1:17" s="5" customFormat="1" ht="13">
      <c r="A256" s="69"/>
      <c r="B256" s="53" t="s">
        <v>172</v>
      </c>
      <c r="C256" s="34"/>
      <c r="D256" s="34"/>
      <c r="E256" s="35"/>
      <c r="F256" s="37" t="s">
        <v>185</v>
      </c>
      <c r="G256" s="38"/>
      <c r="H256" s="39">
        <v>1</v>
      </c>
      <c r="I256" s="61" t="s">
        <v>12</v>
      </c>
      <c r="J256" s="126"/>
      <c r="K256" s="139"/>
      <c r="L256" s="114">
        <f t="shared" si="33"/>
        <v>0</v>
      </c>
      <c r="M256" s="114">
        <f t="shared" si="34"/>
        <v>0</v>
      </c>
      <c r="N256" s="115">
        <f t="shared" si="35"/>
        <v>0</v>
      </c>
      <c r="P256" s="185"/>
      <c r="Q256" s="185"/>
    </row>
    <row r="257" spans="1:17" s="5" customFormat="1" ht="13">
      <c r="A257" s="69"/>
      <c r="B257" s="53" t="s">
        <v>172</v>
      </c>
      <c r="C257" s="34"/>
      <c r="D257" s="34"/>
      <c r="E257" s="35"/>
      <c r="F257" s="37" t="s">
        <v>184</v>
      </c>
      <c r="G257" s="38"/>
      <c r="H257" s="39">
        <v>7</v>
      </c>
      <c r="I257" s="61" t="s">
        <v>0</v>
      </c>
      <c r="J257" s="126"/>
      <c r="K257" s="139"/>
      <c r="L257" s="114">
        <f t="shared" si="33"/>
        <v>0</v>
      </c>
      <c r="M257" s="114">
        <f t="shared" si="34"/>
        <v>0</v>
      </c>
      <c r="N257" s="115">
        <f t="shared" si="35"/>
        <v>0</v>
      </c>
      <c r="P257" s="185"/>
      <c r="Q257" s="185"/>
    </row>
    <row r="258" spans="1:17" s="5" customFormat="1" ht="13">
      <c r="A258" s="69"/>
      <c r="B258" s="53" t="s">
        <v>172</v>
      </c>
      <c r="C258" s="34"/>
      <c r="D258" s="34"/>
      <c r="E258" s="35"/>
      <c r="F258" s="37" t="s">
        <v>19</v>
      </c>
      <c r="G258" s="38"/>
      <c r="H258" s="39">
        <v>2400</v>
      </c>
      <c r="I258" s="61" t="s">
        <v>11</v>
      </c>
      <c r="J258" s="126"/>
      <c r="K258" s="139"/>
      <c r="L258" s="114">
        <f t="shared" si="33"/>
        <v>0</v>
      </c>
      <c r="M258" s="114">
        <f t="shared" si="34"/>
        <v>0</v>
      </c>
      <c r="N258" s="115">
        <f t="shared" si="35"/>
        <v>0</v>
      </c>
      <c r="P258" s="185"/>
      <c r="Q258" s="185"/>
    </row>
    <row r="259" spans="1:17" s="5" customFormat="1" ht="13">
      <c r="A259" s="69"/>
      <c r="B259" s="53" t="s">
        <v>172</v>
      </c>
      <c r="C259" s="34"/>
      <c r="D259" s="34"/>
      <c r="E259" s="35"/>
      <c r="F259" s="37" t="s">
        <v>358</v>
      </c>
      <c r="G259" s="38"/>
      <c r="H259" s="39">
        <v>73</v>
      </c>
      <c r="I259" s="61" t="s">
        <v>0</v>
      </c>
      <c r="J259" s="126"/>
      <c r="K259" s="139"/>
      <c r="L259" s="114">
        <f t="shared" si="33"/>
        <v>0</v>
      </c>
      <c r="M259" s="114">
        <f t="shared" si="34"/>
        <v>0</v>
      </c>
      <c r="N259" s="115">
        <f t="shared" si="35"/>
        <v>0</v>
      </c>
      <c r="P259" s="185"/>
      <c r="Q259" s="185"/>
    </row>
    <row r="260" spans="1:17" s="5" customFormat="1" ht="13">
      <c r="A260" s="69"/>
      <c r="B260" s="53" t="s">
        <v>172</v>
      </c>
      <c r="C260" s="34"/>
      <c r="D260" s="34"/>
      <c r="E260" s="35"/>
      <c r="F260" s="37" t="s">
        <v>24</v>
      </c>
      <c r="G260" s="38"/>
      <c r="H260" s="39">
        <v>1</v>
      </c>
      <c r="I260" s="61" t="s">
        <v>12</v>
      </c>
      <c r="J260" s="126"/>
      <c r="K260" s="139"/>
      <c r="L260" s="114">
        <f t="shared" si="33"/>
        <v>0</v>
      </c>
      <c r="M260" s="114">
        <f t="shared" si="34"/>
        <v>0</v>
      </c>
      <c r="N260" s="115">
        <f t="shared" si="35"/>
        <v>0</v>
      </c>
      <c r="P260" s="185"/>
      <c r="Q260" s="185"/>
    </row>
    <row r="261" spans="1:17" s="5" customFormat="1" ht="13">
      <c r="A261" s="69"/>
      <c r="B261" s="53" t="s">
        <v>172</v>
      </c>
      <c r="C261" s="34"/>
      <c r="D261" s="34"/>
      <c r="E261" s="35"/>
      <c r="F261" s="37" t="s">
        <v>30</v>
      </c>
      <c r="G261" s="38"/>
      <c r="H261" s="39">
        <v>1</v>
      </c>
      <c r="I261" s="61" t="s">
        <v>12</v>
      </c>
      <c r="J261" s="126"/>
      <c r="K261" s="139"/>
      <c r="L261" s="114">
        <f t="shared" si="33"/>
        <v>0</v>
      </c>
      <c r="M261" s="114">
        <f t="shared" si="34"/>
        <v>0</v>
      </c>
      <c r="N261" s="115">
        <f t="shared" si="35"/>
        <v>0</v>
      </c>
      <c r="P261" s="185"/>
      <c r="Q261" s="185"/>
    </row>
    <row r="262" spans="1:17" s="5" customFormat="1" ht="26">
      <c r="A262" s="69"/>
      <c r="B262" s="53" t="s">
        <v>172</v>
      </c>
      <c r="C262" s="34"/>
      <c r="D262" s="34"/>
      <c r="E262" s="35"/>
      <c r="F262" s="37" t="s">
        <v>366</v>
      </c>
      <c r="G262" s="38"/>
      <c r="H262" s="39">
        <v>1</v>
      </c>
      <c r="I262" s="61" t="s">
        <v>12</v>
      </c>
      <c r="J262" s="126"/>
      <c r="K262" s="139"/>
      <c r="L262" s="114">
        <f t="shared" si="33"/>
        <v>0</v>
      </c>
      <c r="M262" s="114">
        <f t="shared" si="34"/>
        <v>0</v>
      </c>
      <c r="N262" s="115">
        <f t="shared" si="35"/>
        <v>0</v>
      </c>
      <c r="P262" s="185"/>
      <c r="Q262" s="185"/>
    </row>
    <row r="263" spans="1:17" s="5" customFormat="1" ht="13">
      <c r="A263" s="69"/>
      <c r="B263" s="53" t="s">
        <v>172</v>
      </c>
      <c r="C263" s="34"/>
      <c r="D263" s="34"/>
      <c r="E263" s="35"/>
      <c r="F263" s="37" t="s">
        <v>20</v>
      </c>
      <c r="G263" s="38"/>
      <c r="H263" s="39">
        <v>1</v>
      </c>
      <c r="I263" s="61" t="s">
        <v>12</v>
      </c>
      <c r="J263" s="126"/>
      <c r="K263" s="139"/>
      <c r="L263" s="114">
        <f t="shared" si="33"/>
        <v>0</v>
      </c>
      <c r="M263" s="114">
        <f t="shared" si="34"/>
        <v>0</v>
      </c>
      <c r="N263" s="115">
        <f t="shared" si="35"/>
        <v>0</v>
      </c>
      <c r="P263" s="185"/>
      <c r="Q263" s="185"/>
    </row>
    <row r="264" spans="1:17" s="5" customFormat="1" ht="13">
      <c r="A264" s="69"/>
      <c r="B264" s="53" t="s">
        <v>172</v>
      </c>
      <c r="C264" s="34"/>
      <c r="D264" s="34"/>
      <c r="E264" s="35"/>
      <c r="F264" s="37" t="s">
        <v>18</v>
      </c>
      <c r="G264" s="38"/>
      <c r="H264" s="39">
        <v>80</v>
      </c>
      <c r="I264" s="61" t="s">
        <v>0</v>
      </c>
      <c r="J264" s="126"/>
      <c r="K264" s="139"/>
      <c r="L264" s="114">
        <f t="shared" si="33"/>
        <v>0</v>
      </c>
      <c r="M264" s="114">
        <f t="shared" si="34"/>
        <v>0</v>
      </c>
      <c r="N264" s="115">
        <f t="shared" si="35"/>
        <v>0</v>
      </c>
      <c r="P264" s="185"/>
      <c r="Q264" s="185"/>
    </row>
    <row r="265" spans="1:17" s="5" customFormat="1" ht="13">
      <c r="A265" s="69"/>
      <c r="B265" s="53" t="s">
        <v>172</v>
      </c>
      <c r="C265" s="34"/>
      <c r="D265" s="34"/>
      <c r="E265" s="35"/>
      <c r="F265" s="37" t="s">
        <v>39</v>
      </c>
      <c r="G265" s="38"/>
      <c r="H265" s="39">
        <v>1</v>
      </c>
      <c r="I265" s="61" t="s">
        <v>12</v>
      </c>
      <c r="J265" s="126"/>
      <c r="K265" s="139"/>
      <c r="L265" s="114">
        <f t="shared" si="33"/>
        <v>0</v>
      </c>
      <c r="M265" s="114">
        <f t="shared" si="34"/>
        <v>0</v>
      </c>
      <c r="N265" s="115">
        <f t="shared" si="35"/>
        <v>0</v>
      </c>
      <c r="P265" s="185"/>
      <c r="Q265" s="185"/>
    </row>
    <row r="266" spans="1:17" s="5" customFormat="1" ht="13">
      <c r="A266" s="69"/>
      <c r="B266" s="53" t="s">
        <v>172</v>
      </c>
      <c r="C266" s="34"/>
      <c r="D266" s="34"/>
      <c r="E266" s="35"/>
      <c r="F266" s="37" t="s">
        <v>28</v>
      </c>
      <c r="G266" s="38"/>
      <c r="H266" s="39">
        <v>1</v>
      </c>
      <c r="I266" s="61" t="s">
        <v>12</v>
      </c>
      <c r="J266" s="126"/>
      <c r="K266" s="139"/>
      <c r="L266" s="114">
        <f t="shared" si="33"/>
        <v>0</v>
      </c>
      <c r="M266" s="114">
        <f t="shared" si="34"/>
        <v>0</v>
      </c>
      <c r="N266" s="115">
        <f t="shared" si="35"/>
        <v>0</v>
      </c>
      <c r="P266" s="185"/>
      <c r="Q266" s="185"/>
    </row>
    <row r="267" spans="1:17" s="5" customFormat="1" ht="13">
      <c r="A267" s="69"/>
      <c r="B267" s="53" t="s">
        <v>172</v>
      </c>
      <c r="C267" s="34"/>
      <c r="D267" s="34"/>
      <c r="E267" s="35"/>
      <c r="F267" s="37" t="s">
        <v>25</v>
      </c>
      <c r="G267" s="38"/>
      <c r="H267" s="39">
        <v>1</v>
      </c>
      <c r="I267" s="61" t="s">
        <v>12</v>
      </c>
      <c r="J267" s="126"/>
      <c r="K267" s="139"/>
      <c r="L267" s="114">
        <f t="shared" si="33"/>
        <v>0</v>
      </c>
      <c r="M267" s="114">
        <f t="shared" si="34"/>
        <v>0</v>
      </c>
      <c r="N267" s="115">
        <f t="shared" si="35"/>
        <v>0</v>
      </c>
      <c r="P267" s="185"/>
      <c r="Q267" s="185"/>
    </row>
    <row r="268" spans="1:17" s="5" customFormat="1" ht="13">
      <c r="A268" s="69"/>
      <c r="B268" s="53" t="s">
        <v>172</v>
      </c>
      <c r="C268" s="34"/>
      <c r="D268" s="34"/>
      <c r="E268" s="35"/>
      <c r="F268" s="37" t="s">
        <v>1</v>
      </c>
      <c r="G268" s="38"/>
      <c r="H268" s="39">
        <v>1</v>
      </c>
      <c r="I268" s="61" t="s">
        <v>12</v>
      </c>
      <c r="J268" s="126"/>
      <c r="K268" s="139"/>
      <c r="L268" s="114">
        <f t="shared" si="33"/>
        <v>0</v>
      </c>
      <c r="M268" s="114">
        <f t="shared" si="34"/>
        <v>0</v>
      </c>
      <c r="N268" s="115">
        <f t="shared" si="35"/>
        <v>0</v>
      </c>
      <c r="P268" s="185"/>
      <c r="Q268" s="185"/>
    </row>
    <row r="269" spans="1:17" s="5" customFormat="1" ht="13">
      <c r="A269" s="69"/>
      <c r="B269" s="53" t="s">
        <v>172</v>
      </c>
      <c r="C269" s="34"/>
      <c r="D269" s="34"/>
      <c r="E269" s="35"/>
      <c r="F269" s="37" t="s">
        <v>48</v>
      </c>
      <c r="G269" s="38"/>
      <c r="H269" s="39">
        <v>1</v>
      </c>
      <c r="I269" s="61" t="s">
        <v>12</v>
      </c>
      <c r="J269" s="126"/>
      <c r="K269" s="139"/>
      <c r="L269" s="114">
        <f t="shared" si="33"/>
        <v>0</v>
      </c>
      <c r="M269" s="114">
        <f t="shared" si="34"/>
        <v>0</v>
      </c>
      <c r="N269" s="115">
        <f t="shared" si="35"/>
        <v>0</v>
      </c>
      <c r="P269" s="185"/>
      <c r="Q269" s="185"/>
    </row>
    <row r="270" spans="1:17" s="5" customFormat="1" ht="13">
      <c r="A270" s="69"/>
      <c r="B270" s="53" t="s">
        <v>172</v>
      </c>
      <c r="C270" s="34"/>
      <c r="D270" s="34"/>
      <c r="E270" s="35"/>
      <c r="F270" s="37" t="s">
        <v>354</v>
      </c>
      <c r="G270" s="38"/>
      <c r="H270" s="39">
        <v>1</v>
      </c>
      <c r="I270" s="61" t="s">
        <v>12</v>
      </c>
      <c r="J270" s="126"/>
      <c r="K270" s="139"/>
      <c r="L270" s="114">
        <f t="shared" si="33"/>
        <v>0</v>
      </c>
      <c r="M270" s="114">
        <f t="shared" si="34"/>
        <v>0</v>
      </c>
      <c r="N270" s="115">
        <f t="shared" si="35"/>
        <v>0</v>
      </c>
      <c r="P270" s="185"/>
      <c r="Q270" s="185"/>
    </row>
    <row r="271" spans="1:17" s="5" customFormat="1" ht="13">
      <c r="A271" s="69"/>
      <c r="B271" s="53" t="s">
        <v>172</v>
      </c>
      <c r="C271" s="34"/>
      <c r="D271" s="34"/>
      <c r="E271" s="35"/>
      <c r="F271" s="37" t="s">
        <v>355</v>
      </c>
      <c r="G271" s="38"/>
      <c r="H271" s="39">
        <v>26</v>
      </c>
      <c r="I271" s="61" t="s">
        <v>0</v>
      </c>
      <c r="J271" s="126"/>
      <c r="K271" s="139"/>
      <c r="L271" s="114">
        <f t="shared" si="33"/>
        <v>0</v>
      </c>
      <c r="M271" s="114">
        <f t="shared" si="34"/>
        <v>0</v>
      </c>
      <c r="N271" s="115">
        <f t="shared" si="35"/>
        <v>0</v>
      </c>
      <c r="P271" s="185"/>
      <c r="Q271" s="185"/>
    </row>
    <row r="272" spans="1:17" s="5" customFormat="1" ht="13">
      <c r="A272" s="69"/>
      <c r="B272" s="53" t="s">
        <v>172</v>
      </c>
      <c r="C272" s="34"/>
      <c r="D272" s="34"/>
      <c r="E272" s="35"/>
      <c r="F272" s="37" t="s">
        <v>356</v>
      </c>
      <c r="G272" s="38"/>
      <c r="H272" s="39">
        <v>50</v>
      </c>
      <c r="I272" s="61" t="s">
        <v>0</v>
      </c>
      <c r="J272" s="126"/>
      <c r="K272" s="139"/>
      <c r="L272" s="114">
        <f t="shared" si="33"/>
        <v>0</v>
      </c>
      <c r="M272" s="114">
        <f t="shared" si="34"/>
        <v>0</v>
      </c>
      <c r="N272" s="115">
        <f t="shared" si="35"/>
        <v>0</v>
      </c>
      <c r="P272" s="185"/>
      <c r="Q272" s="185"/>
    </row>
    <row r="273" spans="1:17" s="5" customFormat="1" ht="13.5" thickBot="1">
      <c r="A273" s="70"/>
      <c r="B273" s="80" t="s">
        <v>172</v>
      </c>
      <c r="C273" s="78"/>
      <c r="D273" s="78"/>
      <c r="E273" s="40"/>
      <c r="F273" s="41" t="s">
        <v>21</v>
      </c>
      <c r="G273" s="42"/>
      <c r="H273" s="43">
        <v>1</v>
      </c>
      <c r="I273" s="44" t="s">
        <v>12</v>
      </c>
      <c r="J273" s="151"/>
      <c r="K273" s="148"/>
      <c r="L273" s="118">
        <f t="shared" si="33"/>
        <v>0</v>
      </c>
      <c r="M273" s="118">
        <f t="shared" si="34"/>
        <v>0</v>
      </c>
      <c r="N273" s="119">
        <f t="shared" si="35"/>
        <v>0</v>
      </c>
      <c r="P273" s="185"/>
      <c r="Q273" s="185"/>
    </row>
    <row r="274" spans="2:9" ht="12" customHeight="1" thickBot="1">
      <c r="B274" s="74"/>
      <c r="F274" s="26"/>
      <c r="G274" s="26"/>
      <c r="I274" s="75"/>
    </row>
    <row r="275" spans="1:18" ht="30.75" customHeight="1" thickBot="1">
      <c r="A275" s="54"/>
      <c r="B275" s="29"/>
      <c r="C275" s="30"/>
      <c r="D275" s="30"/>
      <c r="E275" s="30"/>
      <c r="F275" s="31" t="s">
        <v>40</v>
      </c>
      <c r="G275" s="31"/>
      <c r="H275" s="32"/>
      <c r="I275" s="33"/>
      <c r="J275" s="152"/>
      <c r="K275" s="152"/>
      <c r="L275" s="152"/>
      <c r="M275" s="152"/>
      <c r="N275" s="153">
        <f>N8+N40+N73+N128+N162+N175+N203+N208+N245</f>
        <v>0</v>
      </c>
      <c r="Q275" s="92"/>
      <c r="R275" s="92"/>
    </row>
    <row r="276" spans="2:9" ht="12.5" thickBot="1">
      <c r="B276" s="74"/>
      <c r="F276" s="26"/>
      <c r="G276" s="26"/>
      <c r="I276" s="75"/>
    </row>
    <row r="277" spans="1:9" ht="13">
      <c r="A277" s="28"/>
      <c r="B277" s="154" t="s">
        <v>8</v>
      </c>
      <c r="C277" s="155"/>
      <c r="D277" s="156"/>
      <c r="E277" s="156"/>
      <c r="F277" s="156"/>
      <c r="G277" s="156"/>
      <c r="H277" s="156"/>
      <c r="I277" s="157"/>
    </row>
    <row r="278" spans="1:9" ht="26.15" customHeight="1">
      <c r="A278" s="28"/>
      <c r="B278" s="158" t="s">
        <v>23</v>
      </c>
      <c r="C278" s="159"/>
      <c r="D278" s="160"/>
      <c r="E278" s="160"/>
      <c r="F278" s="160"/>
      <c r="G278" s="160"/>
      <c r="H278" s="160"/>
      <c r="I278" s="161"/>
    </row>
    <row r="279" spans="1:9" ht="13" customHeight="1">
      <c r="A279" s="28"/>
      <c r="B279" s="158" t="s">
        <v>9</v>
      </c>
      <c r="C279" s="159"/>
      <c r="D279" s="160"/>
      <c r="E279" s="160"/>
      <c r="F279" s="160"/>
      <c r="G279" s="160"/>
      <c r="H279" s="160"/>
      <c r="I279" s="161"/>
    </row>
    <row r="280" spans="1:9" ht="13" customHeight="1">
      <c r="A280" s="28"/>
      <c r="B280" s="158" t="s">
        <v>10</v>
      </c>
      <c r="C280" s="159"/>
      <c r="D280" s="160"/>
      <c r="E280" s="160"/>
      <c r="F280" s="160"/>
      <c r="G280" s="160"/>
      <c r="H280" s="160"/>
      <c r="I280" s="161"/>
    </row>
    <row r="281" spans="1:9" ht="13" customHeight="1" thickBot="1">
      <c r="A281" s="28"/>
      <c r="B281" s="162"/>
      <c r="C281" s="163"/>
      <c r="D281" s="164"/>
      <c r="E281" s="164"/>
      <c r="F281" s="164"/>
      <c r="G281" s="164"/>
      <c r="H281" s="164"/>
      <c r="I281" s="165"/>
    </row>
  </sheetData>
  <autoFilter ref="B4:I276"/>
  <mergeCells count="18">
    <mergeCell ref="B246:I246"/>
    <mergeCell ref="B174:I174"/>
    <mergeCell ref="B204:I204"/>
    <mergeCell ref="B187:I187"/>
    <mergeCell ref="B197:I197"/>
    <mergeCell ref="B209:I209"/>
    <mergeCell ref="B163:I163"/>
    <mergeCell ref="B176:I176"/>
    <mergeCell ref="B129:I129"/>
    <mergeCell ref="B161:I161"/>
    <mergeCell ref="B9:I9"/>
    <mergeCell ref="B41:I41"/>
    <mergeCell ref="B74:I74"/>
    <mergeCell ref="B277:I277"/>
    <mergeCell ref="B278:I278"/>
    <mergeCell ref="B279:I279"/>
    <mergeCell ref="B280:I280"/>
    <mergeCell ref="B281:I281"/>
  </mergeCells>
  <printOptions horizontalCentered="1"/>
  <pageMargins left="0.25" right="0.25" top="0.75" bottom="0.75" header="0.3" footer="0.3"/>
  <pageSetup fitToHeight="0" fitToWidth="1" horizontalDpi="600" verticalDpi="600" orientation="portrait" paperSize="9" scale="46" r:id="rId1"/>
  <headerFooter alignWithMargins="0">
    <oddHeader>&amp;L&amp;"-,Tučné"&amp;11P22P199 - Brno - CzechGlobe, pavilon D, ul. Poříčí - RTCH&amp;C&amp;"-,Tučné"
&amp;R&amp;"-,Tučné"&amp;11AZ KLIMA a.s.</oddHeader>
    <oddFooter>&amp;L&amp;"-,Obyčejné"&amp;11Vypracoval: Ing.Lukáš Klíž&amp;C&amp;"-,Obyčejné"&amp;11&amp;P/&amp;N&amp;R&amp;"-,Obyčejné"&amp;11Dne: 10/2022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TEBODIN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Výkaz výměr</dc:title>
  <dc:subject/>
  <dc:creator>Novák, Josef</dc:creator>
  <cp:keywords/>
  <dc:description/>
  <cp:lastModifiedBy>Ondřej Patsch</cp:lastModifiedBy>
  <cp:lastPrinted>2022-10-24T12:52:09Z</cp:lastPrinted>
  <dcterms:created xsi:type="dcterms:W3CDTF">2004-08-26T07:01:56Z</dcterms:created>
  <dcterms:modified xsi:type="dcterms:W3CDTF">2024-03-25T13:14:17Z</dcterms:modified>
  <cp:category/>
  <cp:version/>
  <cp:contentType/>
  <cp:contentStatus/>
</cp:coreProperties>
</file>